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480" windowHeight="14145"/>
  </bookViews>
  <sheets>
    <sheet name="ИД Свод" sheetId="2" r:id="rId1"/>
    <sheet name="Общий рейтинг" sheetId="7" r:id="rId2"/>
    <sheet name="Методика оценки" sheetId="1" r:id="rId3"/>
    <sheet name="Рейтинг Свод" sheetId="5" r:id="rId4"/>
  </sheets>
  <definedNames>
    <definedName name="_xlnm._FilterDatabase" localSheetId="0" hidden="1">'ИД Свод'!$A$5:$D$5</definedName>
    <definedName name="_xlnm._FilterDatabase" localSheetId="2" hidden="1">'Методика оценки'!$A$4:$J$317</definedName>
    <definedName name="_xlnm._FilterDatabase" localSheetId="1" hidden="1">'Общий рейтинг'!$A$4:$K$4</definedName>
    <definedName name="_xlnm._FilterDatabase" localSheetId="3" hidden="1">'Рейтинг Свод'!$A$4:$D$4</definedName>
  </definedNames>
  <calcPr calcId="144525"/>
</workbook>
</file>

<file path=xl/calcChain.xml><?xml version="1.0" encoding="utf-8"?>
<calcChain xmlns="http://schemas.openxmlformats.org/spreadsheetml/2006/main">
  <c r="K3" i="7" l="1"/>
  <c r="J3" i="7"/>
  <c r="I3" i="7"/>
  <c r="H3" i="7"/>
  <c r="G3" i="7"/>
  <c r="F3" i="7"/>
  <c r="E3" i="7"/>
  <c r="D3" i="7"/>
  <c r="E331" i="1" l="1"/>
  <c r="E325" i="1"/>
  <c r="E319" i="1"/>
  <c r="E312" i="1"/>
  <c r="E306" i="1"/>
  <c r="E300" i="1"/>
  <c r="E294" i="1"/>
  <c r="E288" i="1"/>
  <c r="E280" i="1"/>
  <c r="E274" i="1"/>
  <c r="E268" i="1"/>
  <c r="E262" i="1"/>
  <c r="E254" i="1"/>
  <c r="E248" i="1"/>
  <c r="E242" i="1"/>
  <c r="E234" i="1"/>
  <c r="E228" i="1"/>
  <c r="E222" i="1"/>
  <c r="E215" i="1"/>
  <c r="E209" i="1"/>
  <c r="E203" i="1"/>
  <c r="E197" i="1"/>
  <c r="E191" i="1"/>
  <c r="E185" i="1"/>
  <c r="E179" i="1"/>
  <c r="E173" i="1"/>
  <c r="E167" i="1"/>
  <c r="E159" i="1"/>
  <c r="E153" i="1"/>
  <c r="E147" i="1"/>
  <c r="E140" i="1"/>
  <c r="E134" i="1"/>
  <c r="E128" i="1"/>
  <c r="E122" i="1"/>
  <c r="E116" i="1"/>
  <c r="E110" i="1"/>
  <c r="E104" i="1"/>
  <c r="E98" i="1"/>
  <c r="E91" i="1"/>
  <c r="E85" i="1"/>
  <c r="E77" i="1"/>
  <c r="E71" i="1"/>
  <c r="E65" i="1"/>
  <c r="E59" i="1"/>
  <c r="E53" i="1"/>
  <c r="E45" i="1"/>
  <c r="E39" i="1"/>
  <c r="E33" i="1"/>
  <c r="E27" i="1"/>
  <c r="E20" i="1"/>
  <c r="E14" i="1"/>
  <c r="E8" i="1"/>
  <c r="C75" i="5" l="1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2" i="5"/>
  <c r="C24" i="5"/>
  <c r="C21" i="5"/>
  <c r="C20" i="5"/>
  <c r="C19" i="5"/>
  <c r="C18" i="5"/>
  <c r="C11" i="5"/>
  <c r="C15" i="5"/>
  <c r="C14" i="5"/>
  <c r="C13" i="5"/>
  <c r="C12" i="5"/>
  <c r="C10" i="5"/>
  <c r="C9" i="5"/>
  <c r="C8" i="5"/>
  <c r="B75" i="5"/>
  <c r="B74" i="5"/>
  <c r="A75" i="5"/>
  <c r="A74" i="5"/>
  <c r="A73" i="5"/>
  <c r="B72" i="5"/>
  <c r="A72" i="5"/>
  <c r="B73" i="5"/>
  <c r="B71" i="5"/>
  <c r="B70" i="5"/>
  <c r="B69" i="5"/>
  <c r="B68" i="5"/>
  <c r="B67" i="5"/>
  <c r="A71" i="5"/>
  <c r="A70" i="5"/>
  <c r="A69" i="5"/>
  <c r="A68" i="5"/>
  <c r="A67" i="5"/>
  <c r="A66" i="5"/>
  <c r="B64" i="5"/>
  <c r="B63" i="5"/>
  <c r="B62" i="5"/>
  <c r="B61" i="5"/>
  <c r="A64" i="5"/>
  <c r="A63" i="5"/>
  <c r="A62" i="5"/>
  <c r="A61" i="5"/>
  <c r="A60" i="5"/>
  <c r="B58" i="5"/>
  <c r="B57" i="5"/>
  <c r="B56" i="5"/>
  <c r="A58" i="5"/>
  <c r="A57" i="5"/>
  <c r="A56" i="5"/>
  <c r="B55" i="5"/>
  <c r="A55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B22" i="5"/>
  <c r="B21" i="5"/>
  <c r="B20" i="5"/>
  <c r="B19" i="5"/>
  <c r="B18" i="5"/>
  <c r="A22" i="5"/>
  <c r="A21" i="5"/>
  <c r="A20" i="5"/>
  <c r="A19" i="5"/>
  <c r="A18" i="5"/>
  <c r="A17" i="5"/>
  <c r="B15" i="5"/>
  <c r="A15" i="5"/>
  <c r="B14" i="5"/>
  <c r="B13" i="5"/>
  <c r="B12" i="5"/>
  <c r="A14" i="5"/>
  <c r="A13" i="5"/>
  <c r="A12" i="5"/>
  <c r="B11" i="5"/>
  <c r="A11" i="5"/>
  <c r="B10" i="5"/>
  <c r="B9" i="5"/>
  <c r="A10" i="5"/>
  <c r="A9" i="5"/>
  <c r="B8" i="5"/>
  <c r="A8" i="5"/>
  <c r="B7" i="5"/>
  <c r="A7" i="5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D5" i="1"/>
  <c r="D8" i="5" l="1"/>
  <c r="D13" i="5"/>
  <c r="D18" i="5"/>
  <c r="D27" i="5"/>
  <c r="D31" i="5"/>
  <c r="D44" i="5"/>
  <c r="D48" i="5"/>
  <c r="D52" i="5"/>
  <c r="D56" i="5"/>
  <c r="D64" i="5"/>
  <c r="D68" i="5"/>
  <c r="D9" i="5"/>
  <c r="D14" i="5"/>
  <c r="D19" i="5"/>
  <c r="D22" i="5"/>
  <c r="D28" i="5"/>
  <c r="D32" i="5"/>
  <c r="D36" i="5"/>
  <c r="D41" i="5"/>
  <c r="D45" i="5"/>
  <c r="D49" i="5"/>
  <c r="D53" i="5"/>
  <c r="D57" i="5"/>
  <c r="D61" i="5"/>
  <c r="D69" i="5"/>
  <c r="D73" i="5"/>
  <c r="D10" i="5"/>
  <c r="D15" i="5"/>
  <c r="D20" i="5"/>
  <c r="D25" i="5"/>
  <c r="D29" i="5"/>
  <c r="D33" i="5"/>
  <c r="D37" i="5"/>
  <c r="D42" i="5"/>
  <c r="D46" i="5"/>
  <c r="D58" i="5"/>
  <c r="D62" i="5"/>
  <c r="D70" i="5"/>
  <c r="D74" i="5"/>
  <c r="D12" i="5"/>
  <c r="D21" i="5"/>
  <c r="D26" i="5"/>
  <c r="D30" i="5"/>
  <c r="D34" i="5"/>
  <c r="D38" i="5"/>
  <c r="D43" i="5"/>
  <c r="D47" i="5"/>
  <c r="D51" i="5"/>
  <c r="D50" i="5" s="1"/>
  <c r="D63" i="5"/>
  <c r="D67" i="5"/>
  <c r="D66" i="5" s="1"/>
  <c r="D71" i="5"/>
  <c r="D75" i="5"/>
  <c r="C7" i="5"/>
  <c r="B66" i="5"/>
  <c r="B65" i="5"/>
  <c r="A65" i="5"/>
  <c r="D40" i="5" l="1"/>
  <c r="G5" i="7" s="1"/>
  <c r="D11" i="5"/>
  <c r="D65" i="5"/>
  <c r="J5" i="7"/>
  <c r="D7" i="5"/>
  <c r="D55" i="5"/>
  <c r="D24" i="5"/>
  <c r="F5" i="7" s="1"/>
  <c r="K5" i="7"/>
  <c r="D72" i="5"/>
  <c r="D60" i="5"/>
  <c r="D35" i="5"/>
  <c r="B60" i="5"/>
  <c r="B59" i="5"/>
  <c r="A59" i="5"/>
  <c r="B54" i="5"/>
  <c r="A54" i="5"/>
  <c r="D5" i="7" l="1"/>
  <c r="D59" i="5"/>
  <c r="I5" i="7"/>
  <c r="D54" i="5"/>
  <c r="H5" i="7"/>
  <c r="B40" i="5"/>
  <c r="C39" i="5"/>
  <c r="B39" i="5"/>
  <c r="A39" i="5"/>
  <c r="B24" i="5"/>
  <c r="A24" i="5"/>
  <c r="C23" i="5"/>
  <c r="B23" i="5"/>
  <c r="A23" i="5"/>
  <c r="C17" i="5"/>
  <c r="B17" i="5"/>
  <c r="C16" i="5"/>
  <c r="B16" i="5"/>
  <c r="A16" i="5"/>
  <c r="D17" i="5" l="1"/>
  <c r="D39" i="5"/>
  <c r="D23" i="5"/>
  <c r="C6" i="5"/>
  <c r="D6" i="5" l="1"/>
  <c r="D16" i="5"/>
  <c r="E5" i="7"/>
  <c r="B6" i="5"/>
  <c r="D5" i="5" l="1"/>
  <c r="C5" i="7" s="1"/>
  <c r="A6" i="5"/>
  <c r="B3" i="7"/>
</calcChain>
</file>

<file path=xl/sharedStrings.xml><?xml version="1.0" encoding="utf-8"?>
<sst xmlns="http://schemas.openxmlformats.org/spreadsheetml/2006/main" count="926" uniqueCount="347">
  <si>
    <t>№ п/п</t>
  </si>
  <si>
    <t>Наименование</t>
  </si>
  <si>
    <t>-</t>
  </si>
  <si>
    <t>2</t>
  </si>
  <si>
    <t>3</t>
  </si>
  <si>
    <t>4</t>
  </si>
  <si>
    <t>6</t>
  </si>
  <si>
    <t>7</t>
  </si>
  <si>
    <t>9</t>
  </si>
  <si>
    <t>Код</t>
  </si>
  <si>
    <t>ИД1</t>
  </si>
  <si>
    <t>ИД2</t>
  </si>
  <si>
    <t>ИД3</t>
  </si>
  <si>
    <t>ИД5</t>
  </si>
  <si>
    <t>ИД4</t>
  </si>
  <si>
    <t>ИД6</t>
  </si>
  <si>
    <t>ИД7</t>
  </si>
  <si>
    <t>Наименование учреждения</t>
  </si>
  <si>
    <t>Сводная оценка</t>
  </si>
  <si>
    <t>Индекс</t>
  </si>
  <si>
    <t>К1</t>
  </si>
  <si>
    <t>Методика оценки качества работы дошкольных образовательных учреждений Чеченской Республики</t>
  </si>
  <si>
    <t>Свод исходных данных от дошкольных образовательных учреждений</t>
  </si>
  <si>
    <t>Наименование критерия</t>
  </si>
  <si>
    <t>Вес критерия</t>
  </si>
  <si>
    <t>К2</t>
  </si>
  <si>
    <t>Наименование переменной</t>
  </si>
  <si>
    <t>МБДОУ «Детский сад № 1 «Ласточка» г. Аргун»</t>
  </si>
  <si>
    <t>МБДОУ «Детский сад № 2 «Солнышко» г. Аргун»</t>
  </si>
  <si>
    <t>МБДОУ «Детский сад № 3 «Звездочка» г. Аргун»</t>
  </si>
  <si>
    <t>МБДОУ «Детский сад № 4 «Радуга» г. Аргун»</t>
  </si>
  <si>
    <t>МБДОУ «Детский сад № 5 «Светлячок» г. Аргун»</t>
  </si>
  <si>
    <t>МБДОУ «Детский сад № 6 «Лунтик» г. Аргун»</t>
  </si>
  <si>
    <t>МБДОУ «Детский сад № 7 «Чебурашка» г. Аргун»</t>
  </si>
  <si>
    <t>МБДОУ «Детский сад № 8 «Сказка» г. Аргун»</t>
  </si>
  <si>
    <t>МБДОУ «Д/с № 1 «Ласточка»</t>
  </si>
  <si>
    <t>МБДОУ «Д/с № 2 «Солнышко»</t>
  </si>
  <si>
    <t>МБДОУ «Д/с № 3 «Звездочка»</t>
  </si>
  <si>
    <t>МБДОУ «Д/с № 4 «Радуга»</t>
  </si>
  <si>
    <t>МБДОУ «Д/с № 5 «Светлячок»</t>
  </si>
  <si>
    <t>МБДОУ «Д/с № 6 «Лунтик»</t>
  </si>
  <si>
    <t>МБДОУ «Д/с № 7 «Чебурашка»</t>
  </si>
  <si>
    <t>МБДОУ «Д/с № 8 «Сказка»</t>
  </si>
  <si>
    <t>Полное наименование</t>
  </si>
  <si>
    <t>Сокращенное наименование</t>
  </si>
  <si>
    <t>1</t>
  </si>
  <si>
    <t>Балл</t>
  </si>
  <si>
    <t>Формула расчета</t>
  </si>
  <si>
    <t>Условие получения балла</t>
  </si>
  <si>
    <t>Вес</t>
  </si>
  <si>
    <t>К1.1.</t>
  </si>
  <si>
    <t>до</t>
  </si>
  <si>
    <t>К1.2.</t>
  </si>
  <si>
    <t xml:space="preserve">от </t>
  </si>
  <si>
    <t>8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</si>
  <si>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</si>
  <si>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</si>
  <si>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</si>
  <si>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</si>
  <si>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</si>
  <si>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</si>
  <si>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</si>
  <si>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</si>
  <si>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</si>
  <si>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</si>
  <si>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</si>
  <si>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</si>
  <si>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ИД8</t>
  </si>
  <si>
    <t>ИД9</t>
  </si>
  <si>
    <t>ИД10</t>
  </si>
  <si>
    <t>ИД11</t>
  </si>
  <si>
    <t>ИД12</t>
  </si>
  <si>
    <t>ИД13</t>
  </si>
  <si>
    <t>ИД14</t>
  </si>
  <si>
    <t>ИД15</t>
  </si>
  <si>
    <t>ИД16</t>
  </si>
  <si>
    <t>ИД17</t>
  </si>
  <si>
    <t>ИД18</t>
  </si>
  <si>
    <t>ИД19</t>
  </si>
  <si>
    <t>ИД20</t>
  </si>
  <si>
    <t>23</t>
  </si>
  <si>
    <t>24</t>
  </si>
  <si>
    <t>ИД21</t>
  </si>
  <si>
    <t>25</t>
  </si>
  <si>
    <t>ИД22</t>
  </si>
  <si>
    <t>К3</t>
  </si>
  <si>
    <t>К4</t>
  </si>
  <si>
    <t>К5</t>
  </si>
  <si>
    <t>К6</t>
  </si>
  <si>
    <t>К7</t>
  </si>
  <si>
    <t>ИД23</t>
  </si>
  <si>
    <t>ИД24</t>
  </si>
  <si>
    <t>ИД25</t>
  </si>
  <si>
    <t>26</t>
  </si>
  <si>
    <t>ИД26</t>
  </si>
  <si>
    <t>27</t>
  </si>
  <si>
    <t>ИД27</t>
  </si>
  <si>
    <t>28</t>
  </si>
  <si>
    <t>ИД28</t>
  </si>
  <si>
    <t>29</t>
  </si>
  <si>
    <t>ИД29</t>
  </si>
  <si>
    <t>30</t>
  </si>
  <si>
    <t>ИД30</t>
  </si>
  <si>
    <t>ИД31</t>
  </si>
  <si>
    <t>32</t>
  </si>
  <si>
    <t>ИД32</t>
  </si>
  <si>
    <t>33</t>
  </si>
  <si>
    <t>ИД33</t>
  </si>
  <si>
    <t>34</t>
  </si>
  <si>
    <t>ИД34</t>
  </si>
  <si>
    <t>35</t>
  </si>
  <si>
    <t>ИД35</t>
  </si>
  <si>
    <t>36</t>
  </si>
  <si>
    <t>ИД36</t>
  </si>
  <si>
    <t>37</t>
  </si>
  <si>
    <t>ИД37</t>
  </si>
  <si>
    <t>38</t>
  </si>
  <si>
    <t>ИД38</t>
  </si>
  <si>
    <t>39</t>
  </si>
  <si>
    <t>ИД39</t>
  </si>
  <si>
    <t>40</t>
  </si>
  <si>
    <t>ИД40</t>
  </si>
  <si>
    <t>41</t>
  </si>
  <si>
    <t>ИД41</t>
  </si>
  <si>
    <t>42</t>
  </si>
  <si>
    <t>ИД42</t>
  </si>
  <si>
    <t>43</t>
  </si>
  <si>
    <t>ИД43</t>
  </si>
  <si>
    <t>44</t>
  </si>
  <si>
    <t>ИД44</t>
  </si>
  <si>
    <t>ИД45</t>
  </si>
  <si>
    <t>45</t>
  </si>
  <si>
    <t>46</t>
  </si>
  <si>
    <t>47</t>
  </si>
  <si>
    <t>48</t>
  </si>
  <si>
    <t>49</t>
  </si>
  <si>
    <t>50</t>
  </si>
  <si>
    <t>51</t>
  </si>
  <si>
    <t>52</t>
  </si>
  <si>
    <t>К2.1.</t>
  </si>
  <si>
    <t>К2.2.</t>
  </si>
  <si>
    <t>К3.1.</t>
  </si>
  <si>
    <t>ИД46</t>
  </si>
  <si>
    <t>ИД47</t>
  </si>
  <si>
    <t>ИД48</t>
  </si>
  <si>
    <t>ИД49</t>
  </si>
  <si>
    <t>К3.2.</t>
  </si>
  <si>
    <t>К3.3.</t>
  </si>
  <si>
    <t>ИД50</t>
  </si>
  <si>
    <t>ИД51</t>
  </si>
  <si>
    <t>ИД52</t>
  </si>
  <si>
    <t>К4.1.</t>
  </si>
  <si>
    <t>К4.2.</t>
  </si>
  <si>
    <t>К5.1.</t>
  </si>
  <si>
    <t>К5.2.</t>
  </si>
  <si>
    <t>К6.1.</t>
  </si>
  <si>
    <t>К6.2.</t>
  </si>
  <si>
    <t>К7.1.</t>
  </si>
  <si>
    <t>К7.2.</t>
  </si>
  <si>
    <t>К7.3.</t>
  </si>
  <si>
    <t>I. Качество образовательного процесса</t>
  </si>
  <si>
    <t>Качество программы обучения</t>
  </si>
  <si>
    <t>Обучение рисованию, музыке, театральному искусству, изучение художественной литературы и фольклора</t>
  </si>
  <si>
    <t>К1.1.1.</t>
  </si>
  <si>
    <t>Речевое развитие и навыки общения</t>
  </si>
  <si>
    <t>Физическое развитие</t>
  </si>
  <si>
    <t>П1.1=ИД1+ИД2+ИД3</t>
  </si>
  <si>
    <t>К1.1.2.</t>
  </si>
  <si>
    <t>К1.1.3.</t>
  </si>
  <si>
    <t>П1.1.1=ИД1</t>
  </si>
  <si>
    <t>П1.1.2=ИД2</t>
  </si>
  <si>
    <t>П1.1.3=ИД3</t>
  </si>
  <si>
    <t xml:space="preserve">Качество дополнительных кружков и секций </t>
  </si>
  <si>
    <t>Содержательность и увлекательность дополнительных кружков и секций</t>
  </si>
  <si>
    <t>К1.2.1.</t>
  </si>
  <si>
    <t>Разнообразие дополнительных кружков и секций</t>
  </si>
  <si>
    <t>Удобство расписания дополнительных кружков и секций</t>
  </si>
  <si>
    <t>Наличие материально-технических условий для проведения дополнительных кружков и секций</t>
  </si>
  <si>
    <t>П1.2=ИД4+ИД5+ИД6+ИД7</t>
  </si>
  <si>
    <t>П1.2.1=ИД4</t>
  </si>
  <si>
    <t>П1.2.2=ИД5</t>
  </si>
  <si>
    <t>П1.2.3=ИД6</t>
  </si>
  <si>
    <t>П1.2.4=ИД7</t>
  </si>
  <si>
    <t>К1.2.2.</t>
  </si>
  <si>
    <t>К1.2.3.</t>
  </si>
  <si>
    <t>К1.2.4.</t>
  </si>
  <si>
    <t>II. Качество услуг по присмотру и уходу за детьми</t>
  </si>
  <si>
    <t>Качество услуг по присмотру и уходу за детьми</t>
  </si>
  <si>
    <t xml:space="preserve">Организация питания детей </t>
  </si>
  <si>
    <t>Обеспечение здоровья и предотвращение травматизма детей</t>
  </si>
  <si>
    <t>Организация охраны здания детского сада и прилегающей территории</t>
  </si>
  <si>
    <t>Соотношение времени занятий и отдыха</t>
  </si>
  <si>
    <t>К2.1.1</t>
  </si>
  <si>
    <t>К2.1.2</t>
  </si>
  <si>
    <t>К2.1.3</t>
  </si>
  <si>
    <t>К2.1.4</t>
  </si>
  <si>
    <t>Переполненность группы</t>
  </si>
  <si>
    <t>III. Обеспеченность кадровыми ресурсами</t>
  </si>
  <si>
    <t>Качество работы сотрудников ДОУ</t>
  </si>
  <si>
    <t>П2.1.=ИД8+ИД9+ИД10+ИД11</t>
  </si>
  <si>
    <t>П2.1.1.=ИД8</t>
  </si>
  <si>
    <t>П2.1.2.=ИД9</t>
  </si>
  <si>
    <t>П2.1.3.=ИД10</t>
  </si>
  <si>
    <t>П2.1.4.=ИД11</t>
  </si>
  <si>
    <t>П2.2.=ИД12</t>
  </si>
  <si>
    <t>П3.1.=ИД13+ИД14+ИД15+ИД16+ИД17+ИД18+ИД19+ИД20+ИД21+ИД22</t>
  </si>
  <si>
    <t>К3.1.1</t>
  </si>
  <si>
    <t>К3.1.2.</t>
  </si>
  <si>
    <t>К3.1.3</t>
  </si>
  <si>
    <t>К3.1.4</t>
  </si>
  <si>
    <t>К3.1.5</t>
  </si>
  <si>
    <t>К3.1.6</t>
  </si>
  <si>
    <t>К3.1.7</t>
  </si>
  <si>
    <t>К3.1.8</t>
  </si>
  <si>
    <t>К3.1.9</t>
  </si>
  <si>
    <t>К3.1.10</t>
  </si>
  <si>
    <t>П3.1.1.=ИД13</t>
  </si>
  <si>
    <t>П3.1.2.=ИД14</t>
  </si>
  <si>
    <t>П3.1.3.=ИД15</t>
  </si>
  <si>
    <t>П3.1.4.=ИД16</t>
  </si>
  <si>
    <t>П3.1.5.=ИД17</t>
  </si>
  <si>
    <t>П3.1.6.=ИД18</t>
  </si>
  <si>
    <t>П3.1.7.=ИД19</t>
  </si>
  <si>
    <t>П3.1.8.=ИД20</t>
  </si>
  <si>
    <t>П3.1.9.=ИД21</t>
  </si>
  <si>
    <t>К3.2.1.</t>
  </si>
  <si>
    <t>К3.2.2.</t>
  </si>
  <si>
    <t>Укомплектованность и постоянство штата педагогических сотрудников</t>
  </si>
  <si>
    <t>Достаточность количества воспитателей и помощников воспитателей в группе</t>
  </si>
  <si>
    <t>Постоянство состава воспитателей и помощников воспитателей</t>
  </si>
  <si>
    <t>П3.2.=ИД23+ИД24</t>
  </si>
  <si>
    <t>П3.2.1.=ИД23</t>
  </si>
  <si>
    <t>П3.2.2.=ИД24</t>
  </si>
  <si>
    <t xml:space="preserve">Характер личных взаимоотношений родителей с воспитателями и помощниками воспитателей </t>
  </si>
  <si>
    <t>П3.3.=ИД25</t>
  </si>
  <si>
    <t>IV. Обеспеченность материально-техническими ресурсами</t>
  </si>
  <si>
    <t>Оснащение помещений и прилегающей территории детского сада</t>
  </si>
  <si>
    <t>К4.1.1.</t>
  </si>
  <si>
    <t>К4.1.2.</t>
  </si>
  <si>
    <t>К4.1.3.</t>
  </si>
  <si>
    <t>К4.1.4.</t>
  </si>
  <si>
    <t>К4.1.5.</t>
  </si>
  <si>
    <t>К4.1.6.</t>
  </si>
  <si>
    <t>К4.1.7.</t>
  </si>
  <si>
    <t>К4.1.8.</t>
  </si>
  <si>
    <t>К4.1.9.</t>
  </si>
  <si>
    <t>П4.1.1.=ИД26</t>
  </si>
  <si>
    <t>П4.1.2.=ИД27</t>
  </si>
  <si>
    <t>П4.1.3.=ИД28</t>
  </si>
  <si>
    <t>П4.1.4.=ИД29</t>
  </si>
  <si>
    <t>П4.1.5.=ИД30</t>
  </si>
  <si>
    <t>П4.1.6.=ИД31</t>
  </si>
  <si>
    <t>П4.1.7.=ИД32</t>
  </si>
  <si>
    <t>П4.1.8.=ИД33</t>
  </si>
  <si>
    <t>П4.1.9.=ИД34</t>
  </si>
  <si>
    <t>П4.1.=ИД26+ИД27+ИД28+ИД29+ИД30+ИД31+ИД32+ИД33+ИД34</t>
  </si>
  <si>
    <t>Состояние имущества детского сада</t>
  </si>
  <si>
    <t>Состояние здания детского сада</t>
  </si>
  <si>
    <t>К4.2.1.</t>
  </si>
  <si>
    <t>Состояние инженерно-коммунальных систем (отопление, водопровод и канализация, электроснабжение)</t>
  </si>
  <si>
    <t>К4.2.2.</t>
  </si>
  <si>
    <t>Обеспеченность здания системами безопасности (видеонаблюдение, охранная и противопожарная сигнализации и др.)</t>
  </si>
  <si>
    <t>К4.2.3.</t>
  </si>
  <si>
    <t>V. Обеспеченность финансовыми ресурсами</t>
  </si>
  <si>
    <t>Адекватность и целесообразность обязательных и дополнительных сборов с родителей</t>
  </si>
  <si>
    <t>К5.1.1.</t>
  </si>
  <si>
    <t>Адекватность размера родительской платы</t>
  </si>
  <si>
    <t>П4.2.1.=ИД35</t>
  </si>
  <si>
    <t>П4.2.2=ИД36</t>
  </si>
  <si>
    <t>П4.2.3.=ИД37</t>
  </si>
  <si>
    <t>П4.2.=ИД35+ИД36+ИД37</t>
  </si>
  <si>
    <t>К5.1.2.</t>
  </si>
  <si>
    <t>П5.1.1.=ИД38</t>
  </si>
  <si>
    <t>П5.1.2.=ИД39</t>
  </si>
  <si>
    <t>Целесообразность дополнительных сборов с родителей</t>
  </si>
  <si>
    <t>Финансовое положение детского сада в целом</t>
  </si>
  <si>
    <t>П5.2.=ИД40</t>
  </si>
  <si>
    <t>VI. Качество информирования</t>
  </si>
  <si>
    <t>Своевременность и полнота представления информации о работе детского сада</t>
  </si>
  <si>
    <t>К6.1.1.</t>
  </si>
  <si>
    <t>К6.1.2.</t>
  </si>
  <si>
    <t>К6.1.3.</t>
  </si>
  <si>
    <t>П5.1.=ИД38+ИД39+ИД40</t>
  </si>
  <si>
    <t>П6.1.1.=ИД41</t>
  </si>
  <si>
    <t>П6.1.2.=ИД42</t>
  </si>
  <si>
    <t>П6.1.3.=ИД43</t>
  </si>
  <si>
    <t>П6.1.=ИД41+ИД42+ИД43</t>
  </si>
  <si>
    <t>Своевременность и полнота представления информации о здоровье и обучении ребёнка (детей)</t>
  </si>
  <si>
    <t>П6.2.=ИД44</t>
  </si>
  <si>
    <t>VII. Качество управления</t>
  </si>
  <si>
    <t>Качество работы органов управления</t>
  </si>
  <si>
    <t>К7.1.1.</t>
  </si>
  <si>
    <t>К7.1.2.</t>
  </si>
  <si>
    <t>К7.1.3.</t>
  </si>
  <si>
    <t>Качество работы заведующей и заместителей заведующей</t>
  </si>
  <si>
    <t>Качество работы родительского совета, наблюдательного совета и др.</t>
  </si>
  <si>
    <t>Качество взаимодействия родительского комитета с заведующей</t>
  </si>
  <si>
    <t>П7.1.=ИД45+ИД46+ИД47</t>
  </si>
  <si>
    <t>П7.1.1.=ИД45</t>
  </si>
  <si>
    <t>П7.1.2.=ИД46</t>
  </si>
  <si>
    <t>П7.1.3.=ИД47</t>
  </si>
  <si>
    <t>Удобство организации записи ребёнка в детский сад</t>
  </si>
  <si>
    <t>П7.2.=ИД48</t>
  </si>
  <si>
    <t>П7.3.=ИД49</t>
  </si>
  <si>
    <t>Реакция администрации ДОУ на жалобы родителей</t>
  </si>
  <si>
    <t>К8</t>
  </si>
  <si>
    <t>VIII. Общая удовлетворенность детским садом</t>
  </si>
  <si>
    <t>К8.1.</t>
  </si>
  <si>
    <t>Уверенность в готовности ребенка (детей) к поступлению в школу</t>
  </si>
  <si>
    <t>Энтузиазм ребёнка при посещении детского сада</t>
  </si>
  <si>
    <t>К8.2.</t>
  </si>
  <si>
    <t>К8.3.</t>
  </si>
  <si>
    <t>Состояние детского сада в сравнении с ситуацией в прошлом году</t>
  </si>
  <si>
    <t>П8.1.=ИД50</t>
  </si>
  <si>
    <t>П8.2.=ИД51</t>
  </si>
  <si>
    <t>П8.3.=ИД52</t>
  </si>
  <si>
    <t>Качество работы воспитателей</t>
  </si>
  <si>
    <t>Качество работы помощников воспитателей</t>
  </si>
  <si>
    <t>Качество работы музыкальных руководителей</t>
  </si>
  <si>
    <t>Качество работы учителей по физкультуре</t>
  </si>
  <si>
    <t>Качество работы учителей-логопедов</t>
  </si>
  <si>
    <t>Качество работы педагогов-психологов</t>
  </si>
  <si>
    <t>Качество работы медицинского персонала</t>
  </si>
  <si>
    <t>Качество работы сотрудников пищевого блока</t>
  </si>
  <si>
    <t>Качество работы педагогов, ведущих занятия в кружках и секциях</t>
  </si>
  <si>
    <t>П3.1.10.=ИД22</t>
  </si>
  <si>
    <t>Оснащение спален</t>
  </si>
  <si>
    <t>Оснащение игровых комнат / классов</t>
  </si>
  <si>
    <t>Оснащение раздевалки (шкафчиков)</t>
  </si>
  <si>
    <t>Оснащение кухни / столовой</t>
  </si>
  <si>
    <t>Оснащение медицинского кабинета</t>
  </si>
  <si>
    <t>Оснащение бассейна</t>
  </si>
  <si>
    <t>Оснащение музыкального зала</t>
  </si>
  <si>
    <t>Оснащение физкультурного зала</t>
  </si>
  <si>
    <t>Оснащение прогулочной площадки</t>
  </si>
  <si>
    <t>Своевременность и полнота представления информации о работе детского сада на родительских собраниях</t>
  </si>
  <si>
    <t>Своевременность и полнота представления информации о работе детского сада на информационных стендах</t>
  </si>
  <si>
    <t>Своевременность и полнота представления информации на сайте детского сада</t>
  </si>
  <si>
    <t>Качество работы учителей-дефектологов</t>
  </si>
  <si>
    <t xml:space="preserve">Детский сад №1 «Цветы жизни» с. Итум-Кали </t>
  </si>
  <si>
    <t>Общий рейтинг</t>
  </si>
  <si>
    <t>Детский сад №1 «Цветы жизни» с. Итум-Кали Итум-Калинского муниципального района</t>
  </si>
  <si>
    <t>№</t>
  </si>
  <si>
    <t>Рейтинг дошкольных образовательных учреждений</t>
  </si>
  <si>
    <t>Детский сад №1 «Цветы жизни» с. Итум-Кали 
Итум-Калинского муниципального района</t>
  </si>
  <si>
    <t>Весовые коэффициенты и значения критериев и групп критериев</t>
  </si>
  <si>
    <t>Группы критериев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</si>
</sst>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horizontal="left" vertical="top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/>
    <xf numFmtId="0" fontId="2" fillId="0" borderId="1" xfId="0" applyNumberFormat="1" applyFont="1" applyBorder="1" applyAlignment="1">
      <alignment horizontal="left" vertical="top" wrapText="1"/>
    </xf>
    <xf numFmtId="0" fontId="2" fillId="0" borderId="0" xfId="0" applyNumberFormat="1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/>
    </xf>
    <xf numFmtId="2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49" fontId="2" fillId="4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right" vertical="top" wrapText="1"/>
    </xf>
    <xf numFmtId="49" fontId="2" fillId="5" borderId="1" xfId="0" applyNumberFormat="1" applyFont="1" applyFill="1" applyBorder="1" applyAlignment="1">
      <alignment horizontal="left" vertical="top" wrapText="1"/>
    </xf>
    <xf numFmtId="1" fontId="2" fillId="5" borderId="1" xfId="0" applyNumberFormat="1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2" fontId="2" fillId="4" borderId="1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top" wrapText="1"/>
    </xf>
    <xf numFmtId="2" fontId="2" fillId="4" borderId="1" xfId="0" applyNumberFormat="1" applyFont="1" applyFill="1" applyBorder="1" applyAlignment="1">
      <alignment horizontal="righ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7" borderId="1" xfId="0" applyNumberFormat="1" applyFont="1" applyFill="1" applyBorder="1" applyAlignment="1">
      <alignment horizontal="left" vertical="top" wrapText="1"/>
    </xf>
    <xf numFmtId="2" fontId="2" fillId="0" borderId="0" xfId="0" applyNumberFormat="1" applyFont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1" fontId="2" fillId="0" borderId="1" xfId="0" applyNumberFormat="1" applyFont="1" applyBorder="1" applyAlignment="1">
      <alignment vertical="top" wrapText="1"/>
    </xf>
    <xf numFmtId="1" fontId="2" fillId="5" borderId="1" xfId="0" applyNumberFormat="1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top" wrapText="1"/>
    </xf>
    <xf numFmtId="2" fontId="2" fillId="0" borderId="0" xfId="0" applyNumberFormat="1" applyFont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2" fontId="2" fillId="4" borderId="1" xfId="0" applyNumberFormat="1" applyFont="1" applyFill="1" applyBorder="1" applyAlignment="1">
      <alignment vertical="top" wrapText="1"/>
    </xf>
    <xf numFmtId="2" fontId="2" fillId="5" borderId="1" xfId="0" applyNumberFormat="1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2" fillId="0" borderId="1" xfId="0" applyNumberFormat="1" applyFont="1" applyFill="1" applyBorder="1" applyAlignment="1">
      <alignment wrapText="1"/>
    </xf>
    <xf numFmtId="0" fontId="5" fillId="7" borderId="1" xfId="0" applyNumberFormat="1" applyFont="1" applyFill="1" applyBorder="1" applyAlignment="1">
      <alignment horizontal="left" vertical="top" wrapText="1"/>
    </xf>
    <xf numFmtId="0" fontId="8" fillId="6" borderId="1" xfId="0" applyNumberFormat="1" applyFont="1" applyFill="1" applyBorder="1" applyAlignment="1">
      <alignment horizontal="left" vertical="top" wrapText="1"/>
    </xf>
    <xf numFmtId="0" fontId="8" fillId="6" borderId="1" xfId="0" applyNumberFormat="1" applyFont="1" applyFill="1" applyBorder="1" applyAlignment="1">
      <alignment wrapText="1"/>
    </xf>
    <xf numFmtId="0" fontId="8" fillId="6" borderId="1" xfId="0" applyNumberFormat="1" applyFont="1" applyFill="1" applyBorder="1" applyAlignment="1">
      <alignment vertical="center" wrapText="1"/>
    </xf>
    <xf numFmtId="2" fontId="4" fillId="0" borderId="0" xfId="0" applyNumberFormat="1" applyFont="1" applyAlignment="1">
      <alignment horizontal="right" vertical="top"/>
    </xf>
    <xf numFmtId="2" fontId="2" fillId="0" borderId="0" xfId="0" applyNumberFormat="1" applyFont="1" applyAlignment="1">
      <alignment horizontal="right" vertical="top"/>
    </xf>
    <xf numFmtId="2" fontId="2" fillId="0" borderId="0" xfId="0" applyNumberFormat="1" applyFont="1" applyAlignment="1">
      <alignment horizontal="right" vertical="top" wrapText="1"/>
    </xf>
    <xf numFmtId="2" fontId="2" fillId="5" borderId="1" xfId="0" applyNumberFormat="1" applyFont="1" applyFill="1" applyBorder="1" applyAlignment="1">
      <alignment horizontal="right" vertical="top" wrapText="1"/>
    </xf>
    <xf numFmtId="2" fontId="2" fillId="0" borderId="1" xfId="0" applyNumberFormat="1" applyFont="1" applyFill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top"/>
    </xf>
    <xf numFmtId="2" fontId="5" fillId="8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1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left" vertical="top" wrapText="1"/>
    </xf>
    <xf numFmtId="1" fontId="2" fillId="0" borderId="0" xfId="0" applyNumberFormat="1" applyFont="1"/>
    <xf numFmtId="0" fontId="2" fillId="5" borderId="1" xfId="0" applyFont="1" applyFill="1" applyBorder="1" applyAlignment="1">
      <alignment horizontal="right" vertical="top" wrapText="1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right" vertical="center"/>
    </xf>
    <xf numFmtId="0" fontId="1" fillId="0" borderId="0" xfId="0" applyNumberFormat="1" applyFont="1" applyFill="1" applyAlignment="1">
      <alignment horizontal="left" vertical="top"/>
    </xf>
    <xf numFmtId="0" fontId="2" fillId="0" borderId="0" xfId="0" applyFont="1" applyFill="1"/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2" fontId="5" fillId="8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wrapText="1"/>
    </xf>
    <xf numFmtId="0" fontId="2" fillId="7" borderId="1" xfId="0" applyNumberFormat="1" applyFont="1" applyFill="1" applyBorder="1" applyAlignment="1">
      <alignment wrapText="1"/>
    </xf>
    <xf numFmtId="164" fontId="2" fillId="7" borderId="1" xfId="0" applyNumberFormat="1" applyFont="1" applyFill="1" applyBorder="1" applyAlignment="1">
      <alignment wrapText="1"/>
    </xf>
    <xf numFmtId="0" fontId="5" fillId="6" borderId="1" xfId="0" applyNumberFormat="1" applyFont="1" applyFill="1" applyBorder="1" applyAlignment="1">
      <alignment wrapText="1"/>
    </xf>
    <xf numFmtId="164" fontId="5" fillId="6" borderId="1" xfId="0" applyNumberFormat="1" applyFont="1" applyFill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164" fontId="2" fillId="0" borderId="1" xfId="0" applyNumberFormat="1" applyFont="1" applyFill="1" applyBorder="1" applyAlignment="1">
      <alignment wrapText="1"/>
    </xf>
    <xf numFmtId="2" fontId="5" fillId="6" borderId="1" xfId="0" applyNumberFormat="1" applyFont="1" applyFill="1" applyBorder="1" applyAlignment="1">
      <alignment wrapText="1"/>
    </xf>
    <xf numFmtId="2" fontId="2" fillId="0" borderId="1" xfId="0" applyNumberFormat="1" applyFont="1" applyFill="1" applyBorder="1" applyAlignment="1">
      <alignment wrapText="1"/>
    </xf>
    <xf numFmtId="2" fontId="2" fillId="7" borderId="1" xfId="0" applyNumberFormat="1" applyFont="1" applyFill="1" applyBorder="1" applyAlignment="1">
      <alignment wrapText="1"/>
    </xf>
    <xf numFmtId="2" fontId="2" fillId="6" borderId="1" xfId="0" applyNumberFormat="1" applyFont="1" applyFill="1" applyBorder="1" applyAlignment="1">
      <alignment wrapText="1"/>
    </xf>
    <xf numFmtId="164" fontId="2" fillId="6" borderId="1" xfId="0" applyNumberFormat="1" applyFont="1" applyFill="1" applyBorder="1" applyAlignment="1">
      <alignment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2" xfId="0" applyNumberFormat="1" applyFont="1" applyFill="1" applyBorder="1" applyAlignment="1">
      <alignment horizontal="center" vertical="center" wrapText="1"/>
    </xf>
    <xf numFmtId="0" fontId="5" fillId="8" borderId="3" xfId="0" applyNumberFormat="1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2" fontId="5" fillId="3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Детский сад №1 "Цветы</a:t>
            </a:r>
            <a:r>
              <a:rPr lang="ru-RU" baseline="0"/>
              <a:t> жизни" с. Итум-Кали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'Общий рейтинг'!$B$4</c:f>
              <c:strCache>
                <c:ptCount val="1"/>
              </c:strCache>
            </c:strRef>
          </c:tx>
          <c:invertIfNegative val="0"/>
          <c:cat>
            <c:strRef>
              <c:f>'Общий рейтинг'!$C$3:$K$3</c:f>
              <c:strCache>
                <c:ptCount val="9"/>
                <c:pt idx="0">
                  <c:v>Общий рейтинг</c:v>
                </c:pt>
                <c:pt idx="1">
                  <c:v>К1</c:v>
                </c:pt>
                <c:pt idx="2">
                  <c:v>К2</c:v>
                </c:pt>
                <c:pt idx="3">
                  <c:v>К3</c:v>
                </c:pt>
                <c:pt idx="4">
                  <c:v>К4</c:v>
                </c:pt>
                <c:pt idx="5">
                  <c:v>К5</c:v>
                </c:pt>
                <c:pt idx="6">
                  <c:v>К6</c:v>
                </c:pt>
                <c:pt idx="7">
                  <c:v>К7</c:v>
                </c:pt>
                <c:pt idx="8">
                  <c:v>К8</c:v>
                </c:pt>
              </c:strCache>
            </c:strRef>
          </c:cat>
          <c:val>
            <c:numRef>
              <c:f>'Общий рейтинг'!$C$4:$K$4</c:f>
              <c:numCache>
                <c:formatCode>General</c:formatCode>
                <c:ptCount val="9"/>
              </c:numCache>
            </c:numRef>
          </c:val>
        </c:ser>
        <c:ser>
          <c:idx val="1"/>
          <c:order val="1"/>
          <c:tx>
            <c:strRef>
              <c:f>'Общий рейтинг'!$B$5</c:f>
              <c:strCache>
                <c:ptCount val="1"/>
                <c:pt idx="0">
                  <c:v>Детский сад №1 «Цветы жизни» с. Итум-Кали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cat>
            <c:strRef>
              <c:f>'Общий рейтинг'!$C$3:$K$3</c:f>
              <c:strCache>
                <c:ptCount val="9"/>
                <c:pt idx="0">
                  <c:v>Общий рейтинг</c:v>
                </c:pt>
                <c:pt idx="1">
                  <c:v>К1</c:v>
                </c:pt>
                <c:pt idx="2">
                  <c:v>К2</c:v>
                </c:pt>
                <c:pt idx="3">
                  <c:v>К3</c:v>
                </c:pt>
                <c:pt idx="4">
                  <c:v>К4</c:v>
                </c:pt>
                <c:pt idx="5">
                  <c:v>К5</c:v>
                </c:pt>
                <c:pt idx="6">
                  <c:v>К6</c:v>
                </c:pt>
                <c:pt idx="7">
                  <c:v>К7</c:v>
                </c:pt>
                <c:pt idx="8">
                  <c:v>К8</c:v>
                </c:pt>
              </c:strCache>
            </c:strRef>
          </c:cat>
          <c:val>
            <c:numRef>
              <c:f>'Общий рейтинг'!$C$5:$K$5</c:f>
              <c:numCache>
                <c:formatCode>0</c:formatCode>
                <c:ptCount val="9"/>
                <c:pt idx="0">
                  <c:v>85.222499999999982</c:v>
                </c:pt>
                <c:pt idx="1">
                  <c:v>74.5</c:v>
                </c:pt>
                <c:pt idx="2">
                  <c:v>90</c:v>
                </c:pt>
                <c:pt idx="3">
                  <c:v>85</c:v>
                </c:pt>
                <c:pt idx="4">
                  <c:v>90.75</c:v>
                </c:pt>
                <c:pt idx="5">
                  <c:v>100</c:v>
                </c:pt>
                <c:pt idx="6">
                  <c:v>91.25</c:v>
                </c:pt>
                <c:pt idx="7">
                  <c:v>84.6</c:v>
                </c:pt>
                <c:pt idx="8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48096"/>
        <c:axId val="199824896"/>
      </c:barChart>
      <c:catAx>
        <c:axId val="1929480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ru-RU"/>
          </a:p>
        </c:txPr>
        <c:crossAx val="199824896"/>
        <c:crosses val="autoZero"/>
        <c:auto val="1"/>
        <c:lblAlgn val="ctr"/>
        <c:lblOffset val="100"/>
        <c:noMultiLvlLbl val="0"/>
      </c:catAx>
      <c:valAx>
        <c:axId val="1998248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92948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</xdr:row>
      <xdr:rowOff>0</xdr:rowOff>
    </xdr:from>
    <xdr:to>
      <xdr:col>10</xdr:col>
      <xdr:colOff>390525</xdr:colOff>
      <xdr:row>28</xdr:row>
      <xdr:rowOff>52388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8"/>
  <sheetViews>
    <sheetView tabSelected="1" zoomScale="80" zoomScaleNormal="80" workbookViewId="0">
      <selection activeCell="D24" sqref="D24"/>
    </sheetView>
  </sheetViews>
  <sheetFormatPr defaultColWidth="9.140625" defaultRowHeight="15" x14ac:dyDescent="0.25"/>
  <cols>
    <col min="1" max="1" width="5.5703125" style="1" customWidth="1"/>
    <col min="2" max="2" width="53.7109375" style="45" customWidth="1"/>
    <col min="3" max="3" width="10" style="5" customWidth="1"/>
    <col min="4" max="4" width="29.140625" style="68" customWidth="1"/>
    <col min="5" max="5" width="9.140625" style="1"/>
    <col min="6" max="7" width="36.42578125" style="1" customWidth="1"/>
    <col min="8" max="16384" width="9.140625" style="1"/>
  </cols>
  <sheetData>
    <row r="1" spans="1:11" ht="20.25" x14ac:dyDescent="0.25">
      <c r="A1" s="10" t="s">
        <v>22</v>
      </c>
      <c r="B1" s="44"/>
      <c r="C1" s="11"/>
      <c r="D1" s="67"/>
      <c r="E1" s="79"/>
      <c r="F1" s="79"/>
      <c r="G1" s="79"/>
      <c r="H1" s="79"/>
      <c r="I1" s="80"/>
      <c r="J1" s="80"/>
      <c r="K1" s="80"/>
    </row>
    <row r="3" spans="1:11" x14ac:dyDescent="0.25">
      <c r="A3" s="107" t="s">
        <v>0</v>
      </c>
      <c r="B3" s="109" t="s">
        <v>26</v>
      </c>
      <c r="C3" s="111" t="s">
        <v>9</v>
      </c>
      <c r="D3" s="92" t="s">
        <v>17</v>
      </c>
      <c r="E3" s="75"/>
    </row>
    <row r="4" spans="1:11" ht="63.75" customHeight="1" x14ac:dyDescent="0.25">
      <c r="A4" s="108"/>
      <c r="B4" s="110"/>
      <c r="C4" s="108"/>
      <c r="D4" s="76" t="s">
        <v>344</v>
      </c>
    </row>
    <row r="5" spans="1:11" x14ac:dyDescent="0.25">
      <c r="A5" s="3"/>
      <c r="B5" s="8"/>
      <c r="C5" s="6"/>
      <c r="D5" s="15"/>
    </row>
    <row r="6" spans="1:11" ht="30" x14ac:dyDescent="0.25">
      <c r="A6" s="2" t="s">
        <v>45</v>
      </c>
      <c r="B6" s="77" t="str">
        <f>'Методика оценки'!C8</f>
        <v>Обучение рисованию, музыке, театральному искусству, изучение художественной литературы и фольклора</v>
      </c>
      <c r="C6" s="6" t="s">
        <v>10</v>
      </c>
      <c r="D6" s="42">
        <v>4.6900000000000004</v>
      </c>
    </row>
    <row r="7" spans="1:11" x14ac:dyDescent="0.25">
      <c r="A7" s="2" t="s">
        <v>3</v>
      </c>
      <c r="B7" s="77" t="str">
        <f>'Методика оценки'!C14</f>
        <v>Речевое развитие и навыки общения</v>
      </c>
      <c r="C7" s="6" t="s">
        <v>11</v>
      </c>
      <c r="D7" s="42">
        <v>4.63</v>
      </c>
    </row>
    <row r="8" spans="1:11" x14ac:dyDescent="0.25">
      <c r="A8" s="2" t="s">
        <v>4</v>
      </c>
      <c r="B8" s="77" t="str">
        <f>'Методика оценки'!C20</f>
        <v>Физическое развитие</v>
      </c>
      <c r="C8" s="6" t="s">
        <v>12</v>
      </c>
      <c r="D8" s="42">
        <v>4.6900000000000004</v>
      </c>
    </row>
    <row r="9" spans="1:11" ht="30" x14ac:dyDescent="0.25">
      <c r="A9" s="2" t="s">
        <v>5</v>
      </c>
      <c r="B9" s="77" t="str">
        <f>'Методика оценки'!C27</f>
        <v>Содержательность и увлекательность дополнительных кружков и секций</v>
      </c>
      <c r="C9" s="6" t="s">
        <v>14</v>
      </c>
      <c r="D9" s="42">
        <v>3.83</v>
      </c>
    </row>
    <row r="10" spans="1:11" x14ac:dyDescent="0.25">
      <c r="A10" s="8">
        <v>5</v>
      </c>
      <c r="B10" s="77" t="str">
        <f>'Методика оценки'!C33</f>
        <v>Разнообразие дополнительных кружков и секций</v>
      </c>
      <c r="C10" s="6" t="s">
        <v>13</v>
      </c>
      <c r="D10" s="42">
        <v>3.85</v>
      </c>
    </row>
    <row r="11" spans="1:11" x14ac:dyDescent="0.25">
      <c r="A11" s="2" t="s">
        <v>6</v>
      </c>
      <c r="B11" s="77" t="str">
        <f>'Методика оценки'!C39</f>
        <v>Удобство расписания дополнительных кружков и секций</v>
      </c>
      <c r="C11" s="6" t="s">
        <v>15</v>
      </c>
      <c r="D11" s="42">
        <v>3.97</v>
      </c>
    </row>
    <row r="12" spans="1:11" ht="30" x14ac:dyDescent="0.25">
      <c r="A12" s="2" t="s">
        <v>7</v>
      </c>
      <c r="B12" s="77" t="str">
        <f>'Методика оценки'!C45</f>
        <v>Наличие материально-технических условий для проведения дополнительных кружков и секций</v>
      </c>
      <c r="C12" s="6" t="s">
        <v>16</v>
      </c>
      <c r="D12" s="42">
        <v>3.92</v>
      </c>
    </row>
    <row r="13" spans="1:11" x14ac:dyDescent="0.25">
      <c r="A13" s="2" t="s">
        <v>54</v>
      </c>
      <c r="B13" s="77" t="str">
        <f>'Методика оценки'!C53</f>
        <v xml:space="preserve">Организация питания детей </v>
      </c>
      <c r="C13" s="6" t="s">
        <v>67</v>
      </c>
      <c r="D13" s="42">
        <v>4.88</v>
      </c>
    </row>
    <row r="14" spans="1:11" ht="30" x14ac:dyDescent="0.25">
      <c r="A14" s="2" t="s">
        <v>8</v>
      </c>
      <c r="B14" s="77" t="str">
        <f>'Методика оценки'!C59</f>
        <v>Обеспечение здоровья и предотвращение травматизма детей</v>
      </c>
      <c r="C14" s="6" t="s">
        <v>68</v>
      </c>
      <c r="D14" s="42">
        <v>4.83</v>
      </c>
    </row>
    <row r="15" spans="1:11" ht="30" x14ac:dyDescent="0.25">
      <c r="A15" s="2" t="s">
        <v>55</v>
      </c>
      <c r="B15" s="77" t="str">
        <f>'Методика оценки'!C65</f>
        <v>Организация охраны здания детского сада и прилегающей территории</v>
      </c>
      <c r="C15" s="6" t="s">
        <v>69</v>
      </c>
      <c r="D15" s="42">
        <v>4.87</v>
      </c>
    </row>
    <row r="16" spans="1:11" x14ac:dyDescent="0.25">
      <c r="A16" s="2" t="s">
        <v>56</v>
      </c>
      <c r="B16" s="77" t="str">
        <f>'Методика оценки'!C71</f>
        <v>Соотношение времени занятий и отдыха</v>
      </c>
      <c r="C16" s="6" t="s">
        <v>70</v>
      </c>
      <c r="D16" s="42">
        <v>4.8499999999999996</v>
      </c>
    </row>
    <row r="17" spans="1:4" x14ac:dyDescent="0.25">
      <c r="A17" s="2" t="s">
        <v>57</v>
      </c>
      <c r="B17" s="77" t="str">
        <f>'Методика оценки'!C77</f>
        <v>Переполненность группы</v>
      </c>
      <c r="C17" s="6" t="s">
        <v>71</v>
      </c>
      <c r="D17" s="42">
        <v>3.72</v>
      </c>
    </row>
    <row r="18" spans="1:4" x14ac:dyDescent="0.25">
      <c r="A18" s="2" t="s">
        <v>58</v>
      </c>
      <c r="B18" s="77" t="str">
        <f>'Методика оценки'!C85</f>
        <v>Качество работы воспитателей</v>
      </c>
      <c r="C18" s="6" t="s">
        <v>72</v>
      </c>
      <c r="D18" s="42">
        <v>4.95</v>
      </c>
    </row>
    <row r="19" spans="1:4" x14ac:dyDescent="0.25">
      <c r="A19" s="2" t="s">
        <v>59</v>
      </c>
      <c r="B19" s="77" t="str">
        <f>'Методика оценки'!C91</f>
        <v>Качество работы помощников воспитателей</v>
      </c>
      <c r="C19" s="6" t="s">
        <v>73</v>
      </c>
      <c r="D19" s="42">
        <v>4.93</v>
      </c>
    </row>
    <row r="20" spans="1:4" x14ac:dyDescent="0.25">
      <c r="A20" s="2" t="s">
        <v>60</v>
      </c>
      <c r="B20" s="77" t="str">
        <f>'Методика оценки'!C98</f>
        <v>Качество работы музыкальных руководителей</v>
      </c>
      <c r="C20" s="6" t="s">
        <v>74</v>
      </c>
      <c r="D20" s="42">
        <v>3.84</v>
      </c>
    </row>
    <row r="21" spans="1:4" x14ac:dyDescent="0.25">
      <c r="A21" s="8">
        <v>16</v>
      </c>
      <c r="B21" s="77" t="str">
        <f>'Методика оценки'!C104</f>
        <v>Качество работы учителей по физкультуре</v>
      </c>
      <c r="C21" s="6" t="s">
        <v>75</v>
      </c>
      <c r="D21" s="42">
        <v>4.09</v>
      </c>
    </row>
    <row r="22" spans="1:4" x14ac:dyDescent="0.25">
      <c r="A22" s="2" t="s">
        <v>61</v>
      </c>
      <c r="B22" s="77" t="str">
        <f>'Методика оценки'!C110</f>
        <v>Качество работы учителей-логопедов</v>
      </c>
      <c r="C22" s="6" t="s">
        <v>76</v>
      </c>
      <c r="D22" s="42">
        <v>3</v>
      </c>
    </row>
    <row r="23" spans="1:4" x14ac:dyDescent="0.25">
      <c r="A23" s="2" t="s">
        <v>62</v>
      </c>
      <c r="B23" s="77" t="str">
        <f>'Методика оценки'!C116</f>
        <v>Качество работы учителей-дефектологов</v>
      </c>
      <c r="C23" s="6" t="s">
        <v>77</v>
      </c>
      <c r="D23" s="42">
        <v>2.96</v>
      </c>
    </row>
    <row r="24" spans="1:4" x14ac:dyDescent="0.25">
      <c r="A24" s="2" t="s">
        <v>63</v>
      </c>
      <c r="B24" s="77" t="str">
        <f>'Методика оценки'!C122</f>
        <v>Качество работы педагогов-психологов</v>
      </c>
      <c r="C24" s="6" t="s">
        <v>78</v>
      </c>
      <c r="D24" s="42">
        <v>3.4</v>
      </c>
    </row>
    <row r="25" spans="1:4" x14ac:dyDescent="0.25">
      <c r="A25" s="2" t="s">
        <v>64</v>
      </c>
      <c r="B25" s="77" t="str">
        <f>'Методика оценки'!C128</f>
        <v>Качество работы медицинского персонала</v>
      </c>
      <c r="C25" s="6" t="s">
        <v>79</v>
      </c>
      <c r="D25" s="42">
        <v>4.43</v>
      </c>
    </row>
    <row r="26" spans="1:4" x14ac:dyDescent="0.25">
      <c r="A26" s="2" t="s">
        <v>65</v>
      </c>
      <c r="B26" s="77" t="str">
        <f>'Методика оценки'!C134</f>
        <v>Качество работы сотрудников пищевого блока</v>
      </c>
      <c r="C26" s="6" t="s">
        <v>82</v>
      </c>
      <c r="D26" s="42">
        <v>4.84</v>
      </c>
    </row>
    <row r="27" spans="1:4" ht="30" x14ac:dyDescent="0.25">
      <c r="A27" s="2" t="s">
        <v>66</v>
      </c>
      <c r="B27" s="77" t="str">
        <f>'Методика оценки'!C140</f>
        <v>Качество работы педагогов, ведущих занятия в кружках и секциях</v>
      </c>
      <c r="C27" s="6" t="s">
        <v>84</v>
      </c>
      <c r="D27" s="42">
        <v>3.82</v>
      </c>
    </row>
    <row r="28" spans="1:4" ht="30" x14ac:dyDescent="0.25">
      <c r="A28" s="2" t="s">
        <v>80</v>
      </c>
      <c r="B28" s="77" t="str">
        <f>'Методика оценки'!C147</f>
        <v>Достаточность количества воспитателей и помощников воспитателей в группе</v>
      </c>
      <c r="C28" s="6" t="s">
        <v>90</v>
      </c>
      <c r="D28" s="42">
        <v>4.71</v>
      </c>
    </row>
    <row r="29" spans="1:4" ht="30" x14ac:dyDescent="0.25">
      <c r="A29" s="2" t="s">
        <v>81</v>
      </c>
      <c r="B29" s="77" t="str">
        <f>'Методика оценки'!C153</f>
        <v>Постоянство состава воспитателей и помощников воспитателей</v>
      </c>
      <c r="C29" s="6" t="s">
        <v>91</v>
      </c>
      <c r="D29" s="42">
        <v>4.59</v>
      </c>
    </row>
    <row r="30" spans="1:4" ht="30" x14ac:dyDescent="0.25">
      <c r="A30" s="2" t="s">
        <v>83</v>
      </c>
      <c r="B30" s="77" t="str">
        <f>'Методика оценки'!C159</f>
        <v xml:space="preserve">Характер личных взаимоотношений родителей с воспитателями и помощниками воспитателей </v>
      </c>
      <c r="C30" s="6" t="s">
        <v>92</v>
      </c>
      <c r="D30" s="42">
        <v>4.9000000000000004</v>
      </c>
    </row>
    <row r="31" spans="1:4" x14ac:dyDescent="0.25">
      <c r="A31" s="2" t="s">
        <v>93</v>
      </c>
      <c r="B31" s="77" t="str">
        <f>'Методика оценки'!C167</f>
        <v>Оснащение спален</v>
      </c>
      <c r="C31" s="6" t="s">
        <v>94</v>
      </c>
      <c r="D31" s="42">
        <v>4.8600000000000003</v>
      </c>
    </row>
    <row r="32" spans="1:4" x14ac:dyDescent="0.25">
      <c r="A32" s="2" t="s">
        <v>95</v>
      </c>
      <c r="B32" s="77" t="str">
        <f>'Методика оценки'!C173</f>
        <v>Оснащение игровых комнат / классов</v>
      </c>
      <c r="C32" s="6" t="s">
        <v>96</v>
      </c>
      <c r="D32" s="42">
        <v>4.8600000000000003</v>
      </c>
    </row>
    <row r="33" spans="1:4" x14ac:dyDescent="0.25">
      <c r="A33" s="2" t="s">
        <v>97</v>
      </c>
      <c r="B33" s="77" t="str">
        <f>'Методика оценки'!C179</f>
        <v>Оснащение раздевалки (шкафчиков)</v>
      </c>
      <c r="C33" s="6" t="s">
        <v>98</v>
      </c>
      <c r="D33" s="42">
        <v>4.84</v>
      </c>
    </row>
    <row r="34" spans="1:4" x14ac:dyDescent="0.25">
      <c r="A34" s="2" t="s">
        <v>99</v>
      </c>
      <c r="B34" s="77" t="str">
        <f>'Методика оценки'!C185</f>
        <v>Оснащение кухни / столовой</v>
      </c>
      <c r="C34" s="6" t="s">
        <v>100</v>
      </c>
      <c r="D34" s="42">
        <v>4.78</v>
      </c>
    </row>
    <row r="35" spans="1:4" x14ac:dyDescent="0.25">
      <c r="A35" s="2" t="s">
        <v>101</v>
      </c>
      <c r="B35" s="77" t="str">
        <f>'Методика оценки'!C191</f>
        <v>Оснащение медицинского кабинета</v>
      </c>
      <c r="C35" s="6" t="s">
        <v>102</v>
      </c>
      <c r="D35" s="42">
        <v>4.84</v>
      </c>
    </row>
    <row r="36" spans="1:4" x14ac:dyDescent="0.25">
      <c r="A36" s="8">
        <v>31</v>
      </c>
      <c r="B36" s="77" t="str">
        <f>'Методика оценки'!C197</f>
        <v>Оснащение бассейна</v>
      </c>
      <c r="C36" s="6" t="s">
        <v>103</v>
      </c>
      <c r="D36" s="42">
        <v>1.84</v>
      </c>
    </row>
    <row r="37" spans="1:4" x14ac:dyDescent="0.25">
      <c r="A37" s="2" t="s">
        <v>104</v>
      </c>
      <c r="B37" s="77" t="str">
        <f>'Методика оценки'!C203</f>
        <v>Оснащение музыкального зала</v>
      </c>
      <c r="C37" s="6" t="s">
        <v>105</v>
      </c>
      <c r="D37" s="42">
        <v>4.09</v>
      </c>
    </row>
    <row r="38" spans="1:4" x14ac:dyDescent="0.25">
      <c r="A38" s="2" t="s">
        <v>106</v>
      </c>
      <c r="B38" s="77" t="str">
        <f>'Методика оценки'!C209</f>
        <v>Оснащение физкультурного зала</v>
      </c>
      <c r="C38" s="6" t="s">
        <v>107</v>
      </c>
      <c r="D38" s="42">
        <v>4</v>
      </c>
    </row>
    <row r="39" spans="1:4" x14ac:dyDescent="0.25">
      <c r="A39" s="2" t="s">
        <v>108</v>
      </c>
      <c r="B39" s="77" t="str">
        <f>'Методика оценки'!C215</f>
        <v>Оснащение прогулочной площадки</v>
      </c>
      <c r="C39" s="6" t="s">
        <v>109</v>
      </c>
      <c r="D39" s="42">
        <v>4.9000000000000004</v>
      </c>
    </row>
    <row r="40" spans="1:4" x14ac:dyDescent="0.25">
      <c r="A40" s="2" t="s">
        <v>110</v>
      </c>
      <c r="B40" s="77" t="str">
        <f>'Методика оценки'!C222</f>
        <v>Состояние здания детского сада</v>
      </c>
      <c r="C40" s="6" t="s">
        <v>111</v>
      </c>
      <c r="D40" s="42">
        <v>4.93</v>
      </c>
    </row>
    <row r="41" spans="1:4" ht="45" x14ac:dyDescent="0.25">
      <c r="A41" s="2" t="s">
        <v>112</v>
      </c>
      <c r="B41" s="77" t="str">
        <f>'Методика оценки'!C228</f>
        <v>Состояние инженерно-коммунальных систем (отопление, водопровод и канализация, электроснабжение)</v>
      </c>
      <c r="C41" s="6" t="s">
        <v>113</v>
      </c>
      <c r="D41" s="42">
        <v>4.97</v>
      </c>
    </row>
    <row r="42" spans="1:4" ht="45" x14ac:dyDescent="0.25">
      <c r="A42" s="2" t="s">
        <v>114</v>
      </c>
      <c r="B42" s="77" t="str">
        <f>'Методика оценки'!C234</f>
        <v>Обеспеченность здания системами безопасности (видеонаблюдение, охранная и противопожарная сигнализации и др.)</v>
      </c>
      <c r="C42" s="6" t="s">
        <v>115</v>
      </c>
      <c r="D42" s="42">
        <v>4.9800000000000004</v>
      </c>
    </row>
    <row r="43" spans="1:4" x14ac:dyDescent="0.25">
      <c r="A43" s="2" t="s">
        <v>116</v>
      </c>
      <c r="B43" s="77" t="str">
        <f>'Методика оценки'!C242</f>
        <v>Адекватность размера родительской платы</v>
      </c>
      <c r="C43" s="6" t="s">
        <v>117</v>
      </c>
      <c r="D43" s="42">
        <v>4.74</v>
      </c>
    </row>
    <row r="44" spans="1:4" x14ac:dyDescent="0.25">
      <c r="A44" s="2" t="s">
        <v>118</v>
      </c>
      <c r="B44" s="77" t="str">
        <f>'Методика оценки'!C248</f>
        <v>Целесообразность дополнительных сборов с родителей</v>
      </c>
      <c r="C44" s="6" t="s">
        <v>119</v>
      </c>
      <c r="D44" s="42">
        <v>4.8600000000000003</v>
      </c>
    </row>
    <row r="45" spans="1:4" x14ac:dyDescent="0.25">
      <c r="A45" s="2" t="s">
        <v>120</v>
      </c>
      <c r="B45" s="78" t="str">
        <f>'Методика оценки'!C254</f>
        <v>Финансовое положение детского сада в целом</v>
      </c>
      <c r="C45" s="6" t="s">
        <v>121</v>
      </c>
      <c r="D45" s="42">
        <v>4.63</v>
      </c>
    </row>
    <row r="46" spans="1:4" ht="30" x14ac:dyDescent="0.25">
      <c r="A46" s="2" t="s">
        <v>122</v>
      </c>
      <c r="B46" s="77" t="str">
        <f>'Методика оценки'!C262</f>
        <v>Своевременность и полнота представления информации о работе детского сада на родительских собраниях</v>
      </c>
      <c r="C46" s="6" t="s">
        <v>123</v>
      </c>
      <c r="D46" s="42">
        <v>4.71</v>
      </c>
    </row>
    <row r="47" spans="1:4" ht="30" x14ac:dyDescent="0.25">
      <c r="A47" s="2" t="s">
        <v>124</v>
      </c>
      <c r="B47" s="77" t="str">
        <f>'Методика оценки'!C268</f>
        <v>Своевременность и полнота представления информации о работе детского сада на информационных стендах</v>
      </c>
      <c r="C47" s="6" t="s">
        <v>125</v>
      </c>
      <c r="D47" s="42">
        <v>4.58</v>
      </c>
    </row>
    <row r="48" spans="1:4" ht="30" x14ac:dyDescent="0.25">
      <c r="A48" s="2" t="s">
        <v>126</v>
      </c>
      <c r="B48" s="77" t="str">
        <f>'Методика оценки'!C274</f>
        <v>Своевременность и полнота представления информации на сайте детского сада</v>
      </c>
      <c r="C48" s="6" t="s">
        <v>127</v>
      </c>
      <c r="D48" s="42">
        <v>4.05</v>
      </c>
    </row>
    <row r="49" spans="1:4" ht="30" x14ac:dyDescent="0.25">
      <c r="A49" s="2" t="s">
        <v>128</v>
      </c>
      <c r="B49" s="77" t="str">
        <f>'Методика оценки'!C280</f>
        <v>Своевременность и полнота представления информации о здоровье и обучении ребёнка (детей)</v>
      </c>
      <c r="C49" s="6" t="s">
        <v>129</v>
      </c>
      <c r="D49" s="42">
        <v>4.6166666666666671</v>
      </c>
    </row>
    <row r="50" spans="1:4" ht="30" x14ac:dyDescent="0.25">
      <c r="A50" s="2" t="s">
        <v>131</v>
      </c>
      <c r="B50" s="77" t="str">
        <f>'Методика оценки'!C288</f>
        <v>Качество работы заведующей и заместителей заведующей</v>
      </c>
      <c r="C50" s="6" t="s">
        <v>130</v>
      </c>
      <c r="D50" s="42">
        <v>4.97</v>
      </c>
    </row>
    <row r="51" spans="1:4" ht="30" x14ac:dyDescent="0.25">
      <c r="A51" s="2" t="s">
        <v>132</v>
      </c>
      <c r="B51" s="77" t="str">
        <f>'Методика оценки'!C294</f>
        <v>Качество работы родительского совета, наблюдательного совета и др.</v>
      </c>
      <c r="C51" s="6" t="s">
        <v>142</v>
      </c>
      <c r="D51" s="42">
        <v>4.68</v>
      </c>
    </row>
    <row r="52" spans="1:4" ht="30" x14ac:dyDescent="0.25">
      <c r="A52" s="2" t="s">
        <v>133</v>
      </c>
      <c r="B52" s="77" t="str">
        <f>'Методика оценки'!C300</f>
        <v>Качество взаимодействия родительского комитета с заведующей</v>
      </c>
      <c r="C52" s="6" t="s">
        <v>143</v>
      </c>
      <c r="D52" s="42">
        <v>4.6900000000000004</v>
      </c>
    </row>
    <row r="53" spans="1:4" x14ac:dyDescent="0.25">
      <c r="A53" s="2" t="s">
        <v>134</v>
      </c>
      <c r="B53" s="77" t="str">
        <f>'Методика оценки'!C306</f>
        <v>Удобство организации записи ребёнка в детский сад</v>
      </c>
      <c r="C53" s="6" t="s">
        <v>144</v>
      </c>
      <c r="D53" s="42">
        <v>4.08</v>
      </c>
    </row>
    <row r="54" spans="1:4" x14ac:dyDescent="0.25">
      <c r="A54" s="2" t="s">
        <v>135</v>
      </c>
      <c r="B54" s="77" t="str">
        <f>'Методика оценки'!C312</f>
        <v>Реакция администрации ДОУ на жалобы родителей</v>
      </c>
      <c r="C54" s="6" t="s">
        <v>145</v>
      </c>
      <c r="D54" s="42">
        <v>4.51</v>
      </c>
    </row>
    <row r="55" spans="1:4" ht="30" x14ac:dyDescent="0.25">
      <c r="A55" s="2" t="s">
        <v>136</v>
      </c>
      <c r="B55" s="77" t="str">
        <f>'Методика оценки'!C319</f>
        <v>Уверенность в готовности ребенка (детей) к поступлению в школу</v>
      </c>
      <c r="C55" s="6" t="s">
        <v>148</v>
      </c>
      <c r="D55" s="42">
        <v>4.3600000000000003</v>
      </c>
    </row>
    <row r="56" spans="1:4" x14ac:dyDescent="0.25">
      <c r="A56" s="2" t="s">
        <v>137</v>
      </c>
      <c r="B56" s="77" t="str">
        <f>'Методика оценки'!C325</f>
        <v>Энтузиазм ребёнка при посещении детского сада</v>
      </c>
      <c r="C56" s="6" t="s">
        <v>149</v>
      </c>
      <c r="D56" s="42">
        <v>3.98</v>
      </c>
    </row>
    <row r="57" spans="1:4" ht="30" x14ac:dyDescent="0.25">
      <c r="A57" s="2" t="s">
        <v>138</v>
      </c>
      <c r="B57" s="77" t="str">
        <f>'Методика оценки'!C331</f>
        <v>Состояние детского сада в сравнении с ситуацией в прошлом году</v>
      </c>
      <c r="C57" s="6" t="s">
        <v>150</v>
      </c>
      <c r="D57" s="42">
        <v>4.26</v>
      </c>
    </row>
    <row r="160" spans="6:7" x14ac:dyDescent="0.25">
      <c r="F160" s="14" t="s">
        <v>43</v>
      </c>
      <c r="G160" s="14" t="s">
        <v>44</v>
      </c>
    </row>
    <row r="161" spans="6:7" ht="30" x14ac:dyDescent="0.25">
      <c r="F161" s="3" t="s">
        <v>27</v>
      </c>
      <c r="G161" s="12" t="s">
        <v>35</v>
      </c>
    </row>
    <row r="162" spans="6:7" ht="30" x14ac:dyDescent="0.25">
      <c r="F162" s="3" t="s">
        <v>28</v>
      </c>
      <c r="G162" s="12" t="s">
        <v>36</v>
      </c>
    </row>
    <row r="163" spans="6:7" ht="30" x14ac:dyDescent="0.25">
      <c r="F163" s="3" t="s">
        <v>29</v>
      </c>
      <c r="G163" s="12" t="s">
        <v>37</v>
      </c>
    </row>
    <row r="164" spans="6:7" ht="30" x14ac:dyDescent="0.25">
      <c r="F164" s="3" t="s">
        <v>30</v>
      </c>
      <c r="G164" s="12" t="s">
        <v>38</v>
      </c>
    </row>
    <row r="165" spans="6:7" ht="30" x14ac:dyDescent="0.25">
      <c r="F165" s="3" t="s">
        <v>31</v>
      </c>
      <c r="G165" s="12" t="s">
        <v>39</v>
      </c>
    </row>
    <row r="166" spans="6:7" ht="30" x14ac:dyDescent="0.25">
      <c r="F166" s="3" t="s">
        <v>32</v>
      </c>
      <c r="G166" s="12" t="s">
        <v>40</v>
      </c>
    </row>
    <row r="167" spans="6:7" ht="30" x14ac:dyDescent="0.25">
      <c r="F167" s="3" t="s">
        <v>33</v>
      </c>
      <c r="G167" s="12" t="s">
        <v>41</v>
      </c>
    </row>
    <row r="168" spans="6:7" ht="30" x14ac:dyDescent="0.25">
      <c r="F168" s="3" t="s">
        <v>34</v>
      </c>
      <c r="G168" s="12" t="s">
        <v>42</v>
      </c>
    </row>
  </sheetData>
  <sheetProtection sheet="1" objects="1" scenarios="1"/>
  <autoFilter ref="A5:D5"/>
  <mergeCells count="3"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 summaryRight="0"/>
  </sheetPr>
  <dimension ref="A1:P24"/>
  <sheetViews>
    <sheetView workbookViewId="0">
      <selection activeCell="N15" sqref="A1:XFD1048576"/>
    </sheetView>
  </sheetViews>
  <sheetFormatPr defaultColWidth="9.140625" defaultRowHeight="15" x14ac:dyDescent="0.25"/>
  <cols>
    <col min="1" max="1" width="5.28515625" style="85" customWidth="1"/>
    <col min="2" max="2" width="25.140625" style="85" customWidth="1"/>
    <col min="3" max="3" width="13.28515625" style="85" customWidth="1"/>
    <col min="4" max="5" width="5" style="85" bestFit="1" customWidth="1"/>
    <col min="6" max="8" width="6.7109375" style="85" customWidth="1"/>
    <col min="9" max="9" width="5" style="85" bestFit="1" customWidth="1"/>
    <col min="10" max="11" width="6.5703125" style="85" bestFit="1" customWidth="1"/>
    <col min="12" max="12" width="9.140625" style="9"/>
    <col min="13" max="16384" width="9.140625" style="7"/>
  </cols>
  <sheetData>
    <row r="1" spans="1:16" ht="15.75" x14ac:dyDescent="0.25">
      <c r="A1" s="112" t="s">
        <v>343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88"/>
      <c r="M1" s="88"/>
      <c r="N1" s="88"/>
      <c r="O1" s="89"/>
      <c r="P1" s="89"/>
    </row>
    <row r="3" spans="1:16" ht="28.5" x14ac:dyDescent="0.25">
      <c r="A3" s="90" t="s">
        <v>342</v>
      </c>
      <c r="B3" s="90" t="str">
        <f>'Рейтинг Свод'!A3:A3</f>
        <v>№ п/п</v>
      </c>
      <c r="C3" s="90" t="s">
        <v>340</v>
      </c>
      <c r="D3" s="91" t="str">
        <f>'Методика оценки'!A6</f>
        <v>К1</v>
      </c>
      <c r="E3" s="91" t="str">
        <f>'Методика оценки'!A51</f>
        <v>К2</v>
      </c>
      <c r="F3" s="91" t="str">
        <f>'Методика оценки'!A83</f>
        <v>К3</v>
      </c>
      <c r="G3" s="91" t="str">
        <f>'Методика оценки'!A165</f>
        <v>К4</v>
      </c>
      <c r="H3" s="91" t="str">
        <f>'Методика оценки'!A240</f>
        <v>К5</v>
      </c>
      <c r="I3" s="91" t="str">
        <f>'Методика оценки'!A260</f>
        <v>К6</v>
      </c>
      <c r="J3" s="91" t="str">
        <f>'Методика оценки'!A286</f>
        <v>К7</v>
      </c>
      <c r="K3" s="91" t="str">
        <f>'Методика оценки'!A318</f>
        <v>К8</v>
      </c>
    </row>
    <row r="4" spans="1:16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6" ht="30" x14ac:dyDescent="0.25">
      <c r="A5" s="77">
        <v>1</v>
      </c>
      <c r="B5" s="77" t="s">
        <v>339</v>
      </c>
      <c r="C5" s="74">
        <f>'Рейтинг Свод'!D5</f>
        <v>85.222499999999982</v>
      </c>
      <c r="D5" s="87">
        <f>'Рейтинг Свод'!D7+'Рейтинг Свод'!D11</f>
        <v>74.5</v>
      </c>
      <c r="E5" s="87">
        <f>'Рейтинг Свод'!D17+'Рейтинг Свод'!D22</f>
        <v>90</v>
      </c>
      <c r="F5" s="87">
        <f>'Рейтинг Свод'!D24+'Рейтинг Свод'!D35+'Рейтинг Свод'!D38</f>
        <v>85</v>
      </c>
      <c r="G5" s="87">
        <f>'Рейтинг Свод'!D40+'Рейтинг Свод'!D50</f>
        <v>90.75</v>
      </c>
      <c r="H5" s="87">
        <f>'Рейтинг Свод'!D55+'Рейтинг Свод'!D58</f>
        <v>100</v>
      </c>
      <c r="I5" s="87">
        <f>'Рейтинг Свод'!D60+'Рейтинг Свод'!D64</f>
        <v>91.25</v>
      </c>
      <c r="J5" s="87">
        <f>'Рейтинг Свод'!D66+'Рейтинг Свод'!D70+'Рейтинг Свод'!D71</f>
        <v>84.6</v>
      </c>
      <c r="K5" s="87">
        <f>'Рейтинг Свод'!D73+'Рейтинг Свод'!D74+'Рейтинг Свод'!D75</f>
        <v>66</v>
      </c>
      <c r="L5" s="83"/>
    </row>
    <row r="6" spans="1:16" x14ac:dyDescent="0.2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7"/>
    </row>
    <row r="7" spans="1:16" x14ac:dyDescent="0.25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7"/>
    </row>
    <row r="8" spans="1:16" x14ac:dyDescent="0.25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7"/>
    </row>
    <row r="9" spans="1:16" x14ac:dyDescent="0.25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7"/>
    </row>
    <row r="10" spans="1:16" x14ac:dyDescent="0.2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7"/>
    </row>
    <row r="11" spans="1:16" x14ac:dyDescent="0.25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7"/>
    </row>
    <row r="12" spans="1:16" x14ac:dyDescent="0.25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7"/>
    </row>
    <row r="13" spans="1:16" x14ac:dyDescent="0.25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7"/>
    </row>
    <row r="14" spans="1:16" x14ac:dyDescent="0.25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7"/>
    </row>
    <row r="15" spans="1:16" x14ac:dyDescent="0.25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7"/>
    </row>
    <row r="16" spans="1:16" x14ac:dyDescent="0.25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7"/>
    </row>
    <row r="17" spans="1:12" x14ac:dyDescent="0.25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7"/>
    </row>
    <row r="18" spans="1:12" x14ac:dyDescent="0.25">
      <c r="A18" s="86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7"/>
    </row>
    <row r="19" spans="1:12" x14ac:dyDescent="0.25">
      <c r="A19" s="86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7"/>
    </row>
    <row r="20" spans="1:12" x14ac:dyDescent="0.25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7"/>
    </row>
    <row r="21" spans="1:12" x14ac:dyDescent="0.25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7"/>
    </row>
    <row r="22" spans="1:12" x14ac:dyDescent="0.25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7"/>
    </row>
    <row r="23" spans="1:12" x14ac:dyDescent="0.25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7"/>
    </row>
    <row r="24" spans="1:12" x14ac:dyDescent="0.25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7"/>
    </row>
  </sheetData>
  <sheetProtection password="CF7A" sheet="1" objects="1" scenarios="1"/>
  <autoFilter ref="A4:K4"/>
  <mergeCells count="1">
    <mergeCell ref="A1:K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 summaryRight="0"/>
  </sheetPr>
  <dimension ref="A1:K336"/>
  <sheetViews>
    <sheetView topLeftCell="A10" zoomScale="90" zoomScaleNormal="90" workbookViewId="0">
      <selection activeCell="L13" sqref="L13"/>
    </sheetView>
  </sheetViews>
  <sheetFormatPr defaultColWidth="9.140625" defaultRowHeight="15" x14ac:dyDescent="0.25"/>
  <cols>
    <col min="1" max="1" width="10.7109375" style="27" customWidth="1"/>
    <col min="2" max="2" width="35.7109375" style="27" customWidth="1"/>
    <col min="3" max="3" width="35.7109375" style="28" customWidth="1"/>
    <col min="4" max="4" width="10.7109375" style="54" customWidth="1"/>
    <col min="5" max="5" width="10.7109375" style="31" customWidth="1"/>
    <col min="6" max="6" width="28.28515625" style="47" customWidth="1"/>
    <col min="7" max="7" width="5.140625" style="31" customWidth="1"/>
    <col min="8" max="8" width="18.7109375" style="69" customWidth="1"/>
    <col min="9" max="9" width="13.140625" style="69" customWidth="1"/>
    <col min="10" max="10" width="10.7109375" style="69" customWidth="1"/>
    <col min="11" max="11" width="21.140625" style="28" customWidth="1"/>
    <col min="12" max="16384" width="9.140625" style="28"/>
  </cols>
  <sheetData>
    <row r="1" spans="1:11" ht="20.25" x14ac:dyDescent="0.25">
      <c r="A1" s="113" t="s">
        <v>21</v>
      </c>
      <c r="B1" s="113"/>
      <c r="C1" s="113"/>
      <c r="D1" s="113"/>
      <c r="E1" s="113"/>
      <c r="F1" s="113"/>
      <c r="G1" s="113"/>
      <c r="H1" s="113"/>
      <c r="I1" s="113"/>
      <c r="J1" s="113"/>
    </row>
    <row r="3" spans="1:11" x14ac:dyDescent="0.25">
      <c r="A3" s="116" t="s">
        <v>19</v>
      </c>
      <c r="B3" s="116" t="s">
        <v>346</v>
      </c>
      <c r="C3" s="117" t="s">
        <v>1</v>
      </c>
      <c r="D3" s="118" t="s">
        <v>49</v>
      </c>
      <c r="E3" s="118" t="s">
        <v>46</v>
      </c>
      <c r="F3" s="119" t="s">
        <v>47</v>
      </c>
      <c r="G3" s="119"/>
      <c r="H3" s="120" t="s">
        <v>48</v>
      </c>
      <c r="I3" s="121"/>
      <c r="J3" s="122"/>
    </row>
    <row r="4" spans="1:11" x14ac:dyDescent="0.25">
      <c r="A4" s="2"/>
      <c r="B4" s="2"/>
      <c r="C4" s="17"/>
      <c r="D4" s="55"/>
      <c r="E4" s="16"/>
      <c r="F4" s="48"/>
      <c r="G4" s="16"/>
      <c r="H4" s="15"/>
      <c r="I4" s="15"/>
      <c r="J4" s="15"/>
    </row>
    <row r="5" spans="1:11" x14ac:dyDescent="0.25">
      <c r="A5" s="2"/>
      <c r="B5" s="2" t="s">
        <v>18</v>
      </c>
      <c r="C5" s="17"/>
      <c r="D5" s="55">
        <f>D6+D51+D83+D165+D240+D260+D286+D318</f>
        <v>0.99999999999999989</v>
      </c>
      <c r="E5" s="4"/>
      <c r="F5" s="49"/>
      <c r="G5" s="4"/>
      <c r="H5" s="15"/>
      <c r="I5" s="15"/>
      <c r="J5" s="15"/>
    </row>
    <row r="6" spans="1:11" ht="42" customHeight="1" x14ac:dyDescent="0.25">
      <c r="A6" s="21" t="s">
        <v>20</v>
      </c>
      <c r="B6" s="23" t="s">
        <v>160</v>
      </c>
      <c r="C6" s="23" t="s">
        <v>2</v>
      </c>
      <c r="D6" s="84">
        <v>0.15</v>
      </c>
      <c r="E6" s="22"/>
      <c r="F6" s="50"/>
      <c r="G6" s="22"/>
      <c r="H6" s="70"/>
      <c r="I6" s="70"/>
      <c r="J6" s="70"/>
    </row>
    <row r="7" spans="1:11" x14ac:dyDescent="0.25">
      <c r="A7" s="18" t="s">
        <v>50</v>
      </c>
      <c r="B7" s="18"/>
      <c r="C7" s="19" t="s">
        <v>161</v>
      </c>
      <c r="D7" s="56">
        <v>0.5</v>
      </c>
      <c r="E7" s="34"/>
      <c r="F7" s="51" t="s">
        <v>166</v>
      </c>
      <c r="G7" s="30"/>
      <c r="H7" s="34"/>
      <c r="I7" s="34"/>
      <c r="J7" s="34"/>
      <c r="K7" s="40"/>
    </row>
    <row r="8" spans="1:11" ht="60" x14ac:dyDescent="0.25">
      <c r="A8" s="2" t="s">
        <v>163</v>
      </c>
      <c r="B8" s="25"/>
      <c r="C8" s="17" t="s">
        <v>162</v>
      </c>
      <c r="D8" s="55">
        <v>0.33</v>
      </c>
      <c r="E8" s="15">
        <f>IF(H8&lt;='Методика оценки'!$J$9,'Методика оценки'!$E$9,IF(AND(H8&gt;='Методика оценки'!$H$10,H8&lt;='Методика оценки'!$J$10),'Методика оценки'!$E$10,IF(AND(H8&gt;='Методика оценки'!$H$11,H8&lt;='Методика оценки'!$J$11),'Методика оценки'!$E$11,IF(AND(H8&gt;='Методика оценки'!$H$12,H8&lt;='Методика оценки'!$J$12),'Методика оценки'!E12,IF(H8&gt;='Методика оценки'!$H$13,'Методика оценки'!$E$13,"ошибка")))))</f>
        <v>0</v>
      </c>
      <c r="F8" s="49" t="s">
        <v>169</v>
      </c>
      <c r="G8" s="16"/>
      <c r="H8" s="15"/>
      <c r="I8" s="15"/>
      <c r="J8" s="15" t="s">
        <v>10</v>
      </c>
    </row>
    <row r="9" spans="1:11" x14ac:dyDescent="0.25">
      <c r="A9" s="2"/>
      <c r="B9" s="25"/>
      <c r="C9" s="17"/>
      <c r="D9" s="55"/>
      <c r="E9" s="4">
        <v>0</v>
      </c>
      <c r="F9" s="48"/>
      <c r="G9" s="16" t="s">
        <v>53</v>
      </c>
      <c r="H9" s="15">
        <v>2</v>
      </c>
      <c r="I9" s="15" t="s">
        <v>51</v>
      </c>
      <c r="J9" s="15">
        <v>2.5499999999999998</v>
      </c>
    </row>
    <row r="10" spans="1:11" x14ac:dyDescent="0.25">
      <c r="A10" s="2"/>
      <c r="B10" s="25"/>
      <c r="C10" s="17"/>
      <c r="D10" s="55"/>
      <c r="E10" s="4">
        <v>25</v>
      </c>
      <c r="F10" s="49"/>
      <c r="G10" s="16" t="s">
        <v>53</v>
      </c>
      <c r="H10" s="15">
        <v>2.56</v>
      </c>
      <c r="I10" s="15" t="s">
        <v>51</v>
      </c>
      <c r="J10" s="15">
        <v>3.55</v>
      </c>
    </row>
    <row r="11" spans="1:11" x14ac:dyDescent="0.25">
      <c r="A11" s="2"/>
      <c r="B11" s="25"/>
      <c r="C11" s="17"/>
      <c r="D11" s="55"/>
      <c r="E11" s="4">
        <v>50</v>
      </c>
      <c r="F11" s="49"/>
      <c r="G11" s="16" t="s">
        <v>53</v>
      </c>
      <c r="H11" s="15">
        <v>3.56</v>
      </c>
      <c r="I11" s="15" t="s">
        <v>51</v>
      </c>
      <c r="J11" s="15">
        <v>4.05</v>
      </c>
    </row>
    <row r="12" spans="1:11" x14ac:dyDescent="0.25">
      <c r="A12" s="2"/>
      <c r="B12" s="25"/>
      <c r="C12" s="17"/>
      <c r="D12" s="55"/>
      <c r="E12" s="4">
        <v>75</v>
      </c>
      <c r="F12" s="49"/>
      <c r="G12" s="16" t="s">
        <v>53</v>
      </c>
      <c r="H12" s="15">
        <v>4.0599999999999996</v>
      </c>
      <c r="I12" s="15" t="s">
        <v>51</v>
      </c>
      <c r="J12" s="15">
        <v>4.55</v>
      </c>
    </row>
    <row r="13" spans="1:11" x14ac:dyDescent="0.25">
      <c r="A13" s="2"/>
      <c r="B13" s="25"/>
      <c r="C13" s="17"/>
      <c r="D13" s="55"/>
      <c r="E13" s="4">
        <v>100</v>
      </c>
      <c r="F13" s="49"/>
      <c r="G13" s="4" t="s">
        <v>53</v>
      </c>
      <c r="H13" s="15">
        <v>4.5599999999999996</v>
      </c>
      <c r="I13" s="15" t="s">
        <v>51</v>
      </c>
      <c r="J13" s="15">
        <v>5</v>
      </c>
    </row>
    <row r="14" spans="1:11" x14ac:dyDescent="0.25">
      <c r="A14" s="2" t="s">
        <v>167</v>
      </c>
      <c r="B14" s="25"/>
      <c r="C14" s="17" t="s">
        <v>164</v>
      </c>
      <c r="D14" s="55">
        <v>0.33</v>
      </c>
      <c r="E14" s="15">
        <f>IF(H14&lt;='Методика оценки'!$J$15,'Методика оценки'!$E$15,IF(AND(H14&gt;='Методика оценки'!$H$16,H14&lt;='Методика оценки'!$J$16),'Методика оценки'!$E$16,IF(AND(H14&gt;='Методика оценки'!$H$17,H14&lt;='Методика оценки'!$J$17),'Методика оценки'!$E$17,IF(AND(H14&gt;='Методика оценки'!$H$18,H14&lt;='Методика оценки'!$J$18),'Методика оценки'!$E$18,IF(H14&gt;='Методика оценки'!$H$19,'Методика оценки'!$E$19,"ошибка")))))</f>
        <v>0</v>
      </c>
      <c r="F14" s="49" t="s">
        <v>170</v>
      </c>
      <c r="G14" s="4"/>
      <c r="H14" s="15"/>
      <c r="I14" s="15"/>
      <c r="J14" s="15" t="s">
        <v>11</v>
      </c>
    </row>
    <row r="15" spans="1:11" x14ac:dyDescent="0.25">
      <c r="A15" s="2"/>
      <c r="B15" s="25"/>
      <c r="C15" s="17"/>
      <c r="D15" s="55"/>
      <c r="E15" s="4">
        <v>0</v>
      </c>
      <c r="F15" s="48"/>
      <c r="G15" s="16" t="s">
        <v>53</v>
      </c>
      <c r="H15" s="15">
        <v>2</v>
      </c>
      <c r="I15" s="15" t="s">
        <v>51</v>
      </c>
      <c r="J15" s="15">
        <v>2.5499999999999998</v>
      </c>
    </row>
    <row r="16" spans="1:11" x14ac:dyDescent="0.25">
      <c r="A16" s="2"/>
      <c r="B16" s="25"/>
      <c r="C16" s="17"/>
      <c r="D16" s="55"/>
      <c r="E16" s="4">
        <v>25</v>
      </c>
      <c r="F16" s="49"/>
      <c r="G16" s="16" t="s">
        <v>53</v>
      </c>
      <c r="H16" s="15">
        <v>2.56</v>
      </c>
      <c r="I16" s="15" t="s">
        <v>51</v>
      </c>
      <c r="J16" s="15">
        <v>3.55</v>
      </c>
    </row>
    <row r="17" spans="1:10" x14ac:dyDescent="0.25">
      <c r="A17" s="2"/>
      <c r="B17" s="25"/>
      <c r="C17" s="17"/>
      <c r="D17" s="55"/>
      <c r="E17" s="4">
        <v>50</v>
      </c>
      <c r="F17" s="49"/>
      <c r="G17" s="16" t="s">
        <v>53</v>
      </c>
      <c r="H17" s="15">
        <v>3.56</v>
      </c>
      <c r="I17" s="15" t="s">
        <v>51</v>
      </c>
      <c r="J17" s="15">
        <v>4.05</v>
      </c>
    </row>
    <row r="18" spans="1:10" x14ac:dyDescent="0.25">
      <c r="A18" s="2"/>
      <c r="B18" s="25"/>
      <c r="C18" s="17"/>
      <c r="D18" s="55"/>
      <c r="E18" s="4">
        <v>75</v>
      </c>
      <c r="F18" s="49"/>
      <c r="G18" s="16" t="s">
        <v>53</v>
      </c>
      <c r="H18" s="15">
        <v>4.0599999999999996</v>
      </c>
      <c r="I18" s="15" t="s">
        <v>51</v>
      </c>
      <c r="J18" s="15">
        <v>4.55</v>
      </c>
    </row>
    <row r="19" spans="1:10" x14ac:dyDescent="0.25">
      <c r="A19" s="2"/>
      <c r="B19" s="25"/>
      <c r="C19" s="17"/>
      <c r="D19" s="55"/>
      <c r="E19" s="4">
        <v>100</v>
      </c>
      <c r="F19" s="49"/>
      <c r="G19" s="4" t="s">
        <v>53</v>
      </c>
      <c r="H19" s="15">
        <v>4.5599999999999996</v>
      </c>
      <c r="I19" s="15" t="s">
        <v>51</v>
      </c>
      <c r="J19" s="15">
        <v>5</v>
      </c>
    </row>
    <row r="20" spans="1:10" x14ac:dyDescent="0.25">
      <c r="A20" s="2" t="s">
        <v>168</v>
      </c>
      <c r="B20" s="25"/>
      <c r="C20" s="17" t="s">
        <v>165</v>
      </c>
      <c r="D20" s="55">
        <v>0.33</v>
      </c>
      <c r="E20" s="15">
        <f>IF(H20&lt;='Методика оценки'!$J$21,'Методика оценки'!$E$21,IF(AND(H20&gt;='Методика оценки'!$H$22,H20&lt;='Методика оценки'!$J$22),'Методика оценки'!$E$22,IF(AND(H20&gt;='Методика оценки'!$H$23,H20&lt;='Методика оценки'!$J$23),'Методика оценки'!$E$23,IF(AND(H20&gt;='Методика оценки'!$H$24,H20&lt;='Методика оценки'!$J$24),'Методика оценки'!$E$24,IF(H20&gt;='Методика оценки'!$H$25,'Методика оценки'!$E$25,"ошибка")))))</f>
        <v>0</v>
      </c>
      <c r="F20" s="49" t="s">
        <v>171</v>
      </c>
      <c r="G20" s="4"/>
      <c r="H20" s="15"/>
      <c r="I20" s="15"/>
      <c r="J20" s="15" t="s">
        <v>12</v>
      </c>
    </row>
    <row r="21" spans="1:10" x14ac:dyDescent="0.25">
      <c r="A21" s="2"/>
      <c r="B21" s="25"/>
      <c r="C21" s="17"/>
      <c r="D21" s="55"/>
      <c r="E21" s="4">
        <v>0</v>
      </c>
      <c r="F21" s="48"/>
      <c r="G21" s="16" t="s">
        <v>53</v>
      </c>
      <c r="H21" s="15">
        <v>2</v>
      </c>
      <c r="I21" s="15" t="s">
        <v>51</v>
      </c>
      <c r="J21" s="15">
        <v>2.5499999999999998</v>
      </c>
    </row>
    <row r="22" spans="1:10" x14ac:dyDescent="0.25">
      <c r="A22" s="2"/>
      <c r="B22" s="25"/>
      <c r="C22" s="17"/>
      <c r="D22" s="55"/>
      <c r="E22" s="4">
        <v>25</v>
      </c>
      <c r="F22" s="49"/>
      <c r="G22" s="16" t="s">
        <v>53</v>
      </c>
      <c r="H22" s="15">
        <v>2.56</v>
      </c>
      <c r="I22" s="15" t="s">
        <v>51</v>
      </c>
      <c r="J22" s="15">
        <v>3.55</v>
      </c>
    </row>
    <row r="23" spans="1:10" x14ac:dyDescent="0.25">
      <c r="A23" s="2"/>
      <c r="B23" s="25"/>
      <c r="C23" s="17"/>
      <c r="D23" s="55"/>
      <c r="E23" s="4">
        <v>50</v>
      </c>
      <c r="F23" s="49"/>
      <c r="G23" s="16" t="s">
        <v>53</v>
      </c>
      <c r="H23" s="15">
        <v>3.56</v>
      </c>
      <c r="I23" s="15" t="s">
        <v>51</v>
      </c>
      <c r="J23" s="15">
        <v>4.05</v>
      </c>
    </row>
    <row r="24" spans="1:10" x14ac:dyDescent="0.25">
      <c r="A24" s="2"/>
      <c r="B24" s="25"/>
      <c r="C24" s="17"/>
      <c r="D24" s="55"/>
      <c r="E24" s="4">
        <v>75</v>
      </c>
      <c r="F24" s="49"/>
      <c r="G24" s="16" t="s">
        <v>53</v>
      </c>
      <c r="H24" s="15">
        <v>4.0599999999999996</v>
      </c>
      <c r="I24" s="15" t="s">
        <v>51</v>
      </c>
      <c r="J24" s="15">
        <v>4.55</v>
      </c>
    </row>
    <row r="25" spans="1:10" x14ac:dyDescent="0.25">
      <c r="A25" s="2"/>
      <c r="B25" s="25"/>
      <c r="C25" s="17"/>
      <c r="D25" s="55"/>
      <c r="E25" s="4">
        <v>100</v>
      </c>
      <c r="F25" s="49"/>
      <c r="G25" s="4" t="s">
        <v>53</v>
      </c>
      <c r="H25" s="15">
        <v>4.5599999999999996</v>
      </c>
      <c r="I25" s="15" t="s">
        <v>51</v>
      </c>
      <c r="J25" s="15">
        <v>5</v>
      </c>
    </row>
    <row r="26" spans="1:10" ht="30" x14ac:dyDescent="0.25">
      <c r="A26" s="18" t="s">
        <v>52</v>
      </c>
      <c r="B26" s="18"/>
      <c r="C26" s="19" t="s">
        <v>172</v>
      </c>
      <c r="D26" s="56">
        <v>0.5</v>
      </c>
      <c r="E26" s="34"/>
      <c r="F26" s="51" t="s">
        <v>178</v>
      </c>
      <c r="G26" s="20"/>
      <c r="H26" s="34"/>
      <c r="I26" s="34"/>
      <c r="J26" s="34"/>
    </row>
    <row r="27" spans="1:10" ht="45" x14ac:dyDescent="0.25">
      <c r="A27" s="2" t="s">
        <v>174</v>
      </c>
      <c r="B27" s="25"/>
      <c r="C27" s="17" t="s">
        <v>173</v>
      </c>
      <c r="D27" s="55">
        <v>0.25</v>
      </c>
      <c r="E27" s="15">
        <f>IF(H27&lt;='Методика оценки'!$J$28,'Методика оценки'!$E$28,IF(AND(H27&gt;='Методика оценки'!$H$29,H27&lt;='Методика оценки'!$J$29),'Методика оценки'!$E$29,IF(AND(H27&gt;='Методика оценки'!$H$30,H27&lt;='Методика оценки'!$J$30),'Методика оценки'!$E$30,IF(AND(H27&gt;='Методика оценки'!$H$31,H27&lt;='Методика оценки'!$J$31),'Методика оценки'!$E$31,IF(H27&gt;='Методика оценки'!$H$32,'Методика оценки'!$E$32,"ошибка")))))</f>
        <v>0</v>
      </c>
      <c r="F27" s="49" t="s">
        <v>179</v>
      </c>
      <c r="G27" s="4"/>
      <c r="H27" s="15"/>
      <c r="I27" s="15"/>
      <c r="J27" s="15" t="s">
        <v>14</v>
      </c>
    </row>
    <row r="28" spans="1:10" x14ac:dyDescent="0.25">
      <c r="A28" s="2"/>
      <c r="B28" s="25"/>
      <c r="C28" s="17"/>
      <c r="D28" s="55"/>
      <c r="E28" s="4">
        <v>0</v>
      </c>
      <c r="F28" s="48"/>
      <c r="G28" s="16" t="s">
        <v>53</v>
      </c>
      <c r="H28" s="15">
        <v>2</v>
      </c>
      <c r="I28" s="15" t="s">
        <v>51</v>
      </c>
      <c r="J28" s="15">
        <v>2.5499999999999998</v>
      </c>
    </row>
    <row r="29" spans="1:10" x14ac:dyDescent="0.25">
      <c r="A29" s="2"/>
      <c r="B29" s="25"/>
      <c r="C29" s="17"/>
      <c r="D29" s="55"/>
      <c r="E29" s="4">
        <v>25</v>
      </c>
      <c r="F29" s="49"/>
      <c r="G29" s="16" t="s">
        <v>53</v>
      </c>
      <c r="H29" s="15">
        <v>2.56</v>
      </c>
      <c r="I29" s="15" t="s">
        <v>51</v>
      </c>
      <c r="J29" s="15">
        <v>3.55</v>
      </c>
    </row>
    <row r="30" spans="1:10" x14ac:dyDescent="0.25">
      <c r="A30" s="2"/>
      <c r="B30" s="25"/>
      <c r="C30" s="17"/>
      <c r="D30" s="55"/>
      <c r="E30" s="4">
        <v>50</v>
      </c>
      <c r="F30" s="49"/>
      <c r="G30" s="16" t="s">
        <v>53</v>
      </c>
      <c r="H30" s="15">
        <v>3.56</v>
      </c>
      <c r="I30" s="15" t="s">
        <v>51</v>
      </c>
      <c r="J30" s="15">
        <v>4.05</v>
      </c>
    </row>
    <row r="31" spans="1:10" x14ac:dyDescent="0.25">
      <c r="A31" s="2"/>
      <c r="B31" s="25"/>
      <c r="C31" s="17"/>
      <c r="D31" s="55"/>
      <c r="E31" s="4">
        <v>75</v>
      </c>
      <c r="F31" s="49"/>
      <c r="G31" s="16" t="s">
        <v>53</v>
      </c>
      <c r="H31" s="15">
        <v>4.0599999999999996</v>
      </c>
      <c r="I31" s="15" t="s">
        <v>51</v>
      </c>
      <c r="J31" s="15">
        <v>4.55</v>
      </c>
    </row>
    <row r="32" spans="1:10" x14ac:dyDescent="0.25">
      <c r="A32" s="2"/>
      <c r="B32" s="25"/>
      <c r="C32" s="17"/>
      <c r="D32" s="55"/>
      <c r="E32" s="4">
        <v>100</v>
      </c>
      <c r="F32" s="49"/>
      <c r="G32" s="4" t="s">
        <v>53</v>
      </c>
      <c r="H32" s="15">
        <v>4.5599999999999996</v>
      </c>
      <c r="I32" s="15" t="s">
        <v>51</v>
      </c>
      <c r="J32" s="15">
        <v>5</v>
      </c>
    </row>
    <row r="33" spans="1:10" ht="30" x14ac:dyDescent="0.25">
      <c r="A33" s="2" t="s">
        <v>183</v>
      </c>
      <c r="B33" s="25"/>
      <c r="C33" s="17" t="s">
        <v>175</v>
      </c>
      <c r="D33" s="55">
        <v>0.25</v>
      </c>
      <c r="E33" s="15">
        <f>IF(H33&lt;='Методика оценки'!$J$34,'Методика оценки'!$E$34,IF(AND(H33&gt;='Методика оценки'!$H$35,H33&lt;='Методика оценки'!$J$35),'Методика оценки'!$E$35,IF(AND(H33&gt;='Методика оценки'!$H$36,H33&lt;='Методика оценки'!$J$36),'Методика оценки'!$E$36,IF(AND(H33&gt;='Методика оценки'!$H$37,H33&lt;='Методика оценки'!$J$37),'Методика оценки'!$E$37,IF(H33&gt;='Методика оценки'!$H$38,'Методика оценки'!$E$38,"ошибка")))))</f>
        <v>0</v>
      </c>
      <c r="F33" s="49" t="s">
        <v>180</v>
      </c>
      <c r="G33" s="4"/>
      <c r="H33" s="15"/>
      <c r="I33" s="15"/>
      <c r="J33" s="15" t="s">
        <v>13</v>
      </c>
    </row>
    <row r="34" spans="1:10" x14ac:dyDescent="0.25">
      <c r="A34" s="2"/>
      <c r="B34" s="25"/>
      <c r="C34" s="17"/>
      <c r="D34" s="55"/>
      <c r="E34" s="4">
        <v>0</v>
      </c>
      <c r="F34" s="48"/>
      <c r="G34" s="16" t="s">
        <v>53</v>
      </c>
      <c r="H34" s="15">
        <v>2</v>
      </c>
      <c r="I34" s="15" t="s">
        <v>51</v>
      </c>
      <c r="J34" s="15">
        <v>2.5499999999999998</v>
      </c>
    </row>
    <row r="35" spans="1:10" x14ac:dyDescent="0.25">
      <c r="A35" s="2"/>
      <c r="B35" s="25"/>
      <c r="C35" s="17"/>
      <c r="D35" s="55"/>
      <c r="E35" s="4">
        <v>25</v>
      </c>
      <c r="F35" s="49"/>
      <c r="G35" s="16" t="s">
        <v>53</v>
      </c>
      <c r="H35" s="15">
        <v>2.56</v>
      </c>
      <c r="I35" s="15" t="s">
        <v>51</v>
      </c>
      <c r="J35" s="15">
        <v>3.55</v>
      </c>
    </row>
    <row r="36" spans="1:10" x14ac:dyDescent="0.25">
      <c r="A36" s="2"/>
      <c r="B36" s="25"/>
      <c r="C36" s="17"/>
      <c r="D36" s="55"/>
      <c r="E36" s="4">
        <v>50</v>
      </c>
      <c r="F36" s="49"/>
      <c r="G36" s="16" t="s">
        <v>53</v>
      </c>
      <c r="H36" s="15">
        <v>3.56</v>
      </c>
      <c r="I36" s="15" t="s">
        <v>51</v>
      </c>
      <c r="J36" s="15">
        <v>4.05</v>
      </c>
    </row>
    <row r="37" spans="1:10" x14ac:dyDescent="0.25">
      <c r="A37" s="2"/>
      <c r="B37" s="25"/>
      <c r="C37" s="17"/>
      <c r="D37" s="55"/>
      <c r="E37" s="4">
        <v>75</v>
      </c>
      <c r="F37" s="49"/>
      <c r="G37" s="16" t="s">
        <v>53</v>
      </c>
      <c r="H37" s="15">
        <v>4.0599999999999996</v>
      </c>
      <c r="I37" s="15" t="s">
        <v>51</v>
      </c>
      <c r="J37" s="15">
        <v>4.55</v>
      </c>
    </row>
    <row r="38" spans="1:10" x14ac:dyDescent="0.25">
      <c r="A38" s="2"/>
      <c r="B38" s="25"/>
      <c r="C38" s="17"/>
      <c r="D38" s="55"/>
      <c r="E38" s="4">
        <v>100</v>
      </c>
      <c r="F38" s="49"/>
      <c r="G38" s="4" t="s">
        <v>53</v>
      </c>
      <c r="H38" s="15">
        <v>4.5599999999999996</v>
      </c>
      <c r="I38" s="15" t="s">
        <v>51</v>
      </c>
      <c r="J38" s="15">
        <v>5</v>
      </c>
    </row>
    <row r="39" spans="1:10" ht="30" x14ac:dyDescent="0.25">
      <c r="A39" s="2" t="s">
        <v>184</v>
      </c>
      <c r="B39" s="25"/>
      <c r="C39" s="17" t="s">
        <v>176</v>
      </c>
      <c r="D39" s="55">
        <v>0.25</v>
      </c>
      <c r="E39" s="15">
        <f>IF(H39&lt;='Методика оценки'!$J$40,'Методика оценки'!$E$40,IF(AND(H39&gt;='Методика оценки'!$H$41,H39&lt;='Методика оценки'!$J$41),'Методика оценки'!$E$41,IF(AND(H39&gt;='Методика оценки'!$H$42,H39&lt;='Методика оценки'!$J$42),'Методика оценки'!$E$42,IF(AND(H39&gt;='Методика оценки'!$H$43,H39&lt;='Методика оценки'!$J$43),'Методика оценки'!$E$43,IF(H39&gt;='Методика оценки'!$H$44,'Методика оценки'!$E$44,"ошибка")))))</f>
        <v>0</v>
      </c>
      <c r="F39" s="49" t="s">
        <v>181</v>
      </c>
      <c r="G39" s="4"/>
      <c r="H39" s="15"/>
      <c r="I39" s="15"/>
      <c r="J39" s="15" t="s">
        <v>15</v>
      </c>
    </row>
    <row r="40" spans="1:10" x14ac:dyDescent="0.25">
      <c r="A40" s="2"/>
      <c r="B40" s="25"/>
      <c r="C40" s="17"/>
      <c r="D40" s="55"/>
      <c r="E40" s="4">
        <v>0</v>
      </c>
      <c r="F40" s="48"/>
      <c r="G40" s="16" t="s">
        <v>53</v>
      </c>
      <c r="H40" s="15">
        <v>2</v>
      </c>
      <c r="I40" s="15" t="s">
        <v>51</v>
      </c>
      <c r="J40" s="15">
        <v>2.5499999999999998</v>
      </c>
    </row>
    <row r="41" spans="1:10" x14ac:dyDescent="0.25">
      <c r="A41" s="2"/>
      <c r="B41" s="25"/>
      <c r="C41" s="17"/>
      <c r="D41" s="55"/>
      <c r="E41" s="4">
        <v>25</v>
      </c>
      <c r="F41" s="49"/>
      <c r="G41" s="16" t="s">
        <v>53</v>
      </c>
      <c r="H41" s="15">
        <v>2.56</v>
      </c>
      <c r="I41" s="15" t="s">
        <v>51</v>
      </c>
      <c r="J41" s="15">
        <v>3.55</v>
      </c>
    </row>
    <row r="42" spans="1:10" x14ac:dyDescent="0.25">
      <c r="A42" s="2"/>
      <c r="B42" s="25"/>
      <c r="C42" s="17"/>
      <c r="D42" s="55"/>
      <c r="E42" s="4">
        <v>50</v>
      </c>
      <c r="F42" s="49"/>
      <c r="G42" s="16" t="s">
        <v>53</v>
      </c>
      <c r="H42" s="15">
        <v>3.56</v>
      </c>
      <c r="I42" s="15" t="s">
        <v>51</v>
      </c>
      <c r="J42" s="15">
        <v>4.05</v>
      </c>
    </row>
    <row r="43" spans="1:10" x14ac:dyDescent="0.25">
      <c r="A43" s="2"/>
      <c r="B43" s="25"/>
      <c r="C43" s="17"/>
      <c r="D43" s="55"/>
      <c r="E43" s="4">
        <v>75</v>
      </c>
      <c r="F43" s="49"/>
      <c r="G43" s="16" t="s">
        <v>53</v>
      </c>
      <c r="H43" s="15">
        <v>4.0599999999999996</v>
      </c>
      <c r="I43" s="15" t="s">
        <v>51</v>
      </c>
      <c r="J43" s="15">
        <v>4.55</v>
      </c>
    </row>
    <row r="44" spans="1:10" x14ac:dyDescent="0.25">
      <c r="A44" s="2"/>
      <c r="B44" s="25"/>
      <c r="C44" s="17"/>
      <c r="D44" s="55"/>
      <c r="E44" s="4">
        <v>100</v>
      </c>
      <c r="F44" s="49"/>
      <c r="G44" s="4" t="s">
        <v>53</v>
      </c>
      <c r="H44" s="15">
        <v>4.5599999999999996</v>
      </c>
      <c r="I44" s="15" t="s">
        <v>51</v>
      </c>
      <c r="J44" s="15">
        <v>5</v>
      </c>
    </row>
    <row r="45" spans="1:10" ht="45" x14ac:dyDescent="0.25">
      <c r="A45" s="2" t="s">
        <v>185</v>
      </c>
      <c r="B45" s="25"/>
      <c r="C45" s="17" t="s">
        <v>177</v>
      </c>
      <c r="D45" s="55">
        <v>0.25</v>
      </c>
      <c r="E45" s="15">
        <f>IF(H45&lt;='Методика оценки'!$J$46,'Методика оценки'!$E$46,IF(AND(H45&gt;='Методика оценки'!$H$47,H45&lt;='Методика оценки'!$J$47),'Методика оценки'!$E$47,IF(AND(H45&gt;='Методика оценки'!$H$48,H45&lt;='Методика оценки'!$J$48),'Методика оценки'!$E$48,IF(AND(H45&gt;='Методика оценки'!$H$49,H45&lt;='Методика оценки'!$J$49),'Методика оценки'!$E$49,IF(H45&gt;='Методика оценки'!$H$50,'Методика оценки'!$E$50,"ошибка")))))</f>
        <v>0</v>
      </c>
      <c r="F45" s="49" t="s">
        <v>182</v>
      </c>
      <c r="G45" s="4"/>
      <c r="H45" s="15"/>
      <c r="I45" s="15"/>
      <c r="J45" s="15" t="s">
        <v>16</v>
      </c>
    </row>
    <row r="46" spans="1:10" x14ac:dyDescent="0.25">
      <c r="A46" s="2"/>
      <c r="B46" s="25"/>
      <c r="C46" s="17"/>
      <c r="D46" s="55"/>
      <c r="E46" s="4">
        <v>0</v>
      </c>
      <c r="F46" s="48"/>
      <c r="G46" s="16" t="s">
        <v>53</v>
      </c>
      <c r="H46" s="15">
        <v>2</v>
      </c>
      <c r="I46" s="15" t="s">
        <v>51</v>
      </c>
      <c r="J46" s="15">
        <v>2.5499999999999998</v>
      </c>
    </row>
    <row r="47" spans="1:10" x14ac:dyDescent="0.25">
      <c r="A47" s="2"/>
      <c r="B47" s="25"/>
      <c r="C47" s="17"/>
      <c r="D47" s="55"/>
      <c r="E47" s="4">
        <v>25</v>
      </c>
      <c r="F47" s="49"/>
      <c r="G47" s="16" t="s">
        <v>53</v>
      </c>
      <c r="H47" s="15">
        <v>2.56</v>
      </c>
      <c r="I47" s="15" t="s">
        <v>51</v>
      </c>
      <c r="J47" s="15">
        <v>3.55</v>
      </c>
    </row>
    <row r="48" spans="1:10" x14ac:dyDescent="0.25">
      <c r="A48" s="2"/>
      <c r="B48" s="25"/>
      <c r="C48" s="17"/>
      <c r="D48" s="55"/>
      <c r="E48" s="4">
        <v>50</v>
      </c>
      <c r="F48" s="49"/>
      <c r="G48" s="16" t="s">
        <v>53</v>
      </c>
      <c r="H48" s="15">
        <v>3.56</v>
      </c>
      <c r="I48" s="15" t="s">
        <v>51</v>
      </c>
      <c r="J48" s="15">
        <v>4.05</v>
      </c>
    </row>
    <row r="49" spans="1:11" x14ac:dyDescent="0.25">
      <c r="A49" s="2"/>
      <c r="B49" s="25"/>
      <c r="C49" s="17"/>
      <c r="D49" s="55"/>
      <c r="E49" s="4">
        <v>75</v>
      </c>
      <c r="F49" s="49"/>
      <c r="G49" s="16" t="s">
        <v>53</v>
      </c>
      <c r="H49" s="15">
        <v>4.0599999999999996</v>
      </c>
      <c r="I49" s="15" t="s">
        <v>51</v>
      </c>
      <c r="J49" s="15">
        <v>4.55</v>
      </c>
    </row>
    <row r="50" spans="1:11" x14ac:dyDescent="0.25">
      <c r="A50" s="2"/>
      <c r="B50" s="25"/>
      <c r="C50" s="17"/>
      <c r="D50" s="55"/>
      <c r="E50" s="4">
        <v>100</v>
      </c>
      <c r="F50" s="49"/>
      <c r="G50" s="4" t="s">
        <v>53</v>
      </c>
      <c r="H50" s="15">
        <v>4.5599999999999996</v>
      </c>
      <c r="I50" s="15" t="s">
        <v>51</v>
      </c>
      <c r="J50" s="15">
        <v>5</v>
      </c>
    </row>
    <row r="51" spans="1:11" ht="78" customHeight="1" x14ac:dyDescent="0.25">
      <c r="A51" s="21" t="s">
        <v>25</v>
      </c>
      <c r="B51" s="23" t="s">
        <v>186</v>
      </c>
      <c r="C51" s="23" t="s">
        <v>2</v>
      </c>
      <c r="D51" s="57">
        <v>0.15</v>
      </c>
      <c r="E51" s="22"/>
      <c r="F51" s="50"/>
      <c r="G51" s="22"/>
      <c r="H51" s="70"/>
      <c r="I51" s="70"/>
      <c r="J51" s="70"/>
    </row>
    <row r="52" spans="1:11" ht="30" x14ac:dyDescent="0.25">
      <c r="A52" s="18" t="s">
        <v>139</v>
      </c>
      <c r="B52" s="18"/>
      <c r="C52" s="19" t="s">
        <v>187</v>
      </c>
      <c r="D52" s="56">
        <v>0.8</v>
      </c>
      <c r="E52" s="34"/>
      <c r="F52" s="51" t="s">
        <v>199</v>
      </c>
      <c r="G52" s="20"/>
      <c r="H52" s="34"/>
      <c r="I52" s="34"/>
      <c r="J52" s="34"/>
      <c r="K52" s="40"/>
    </row>
    <row r="53" spans="1:11" s="29" customFormat="1" x14ac:dyDescent="0.25">
      <c r="A53" s="25" t="s">
        <v>192</v>
      </c>
      <c r="B53" s="25"/>
      <c r="C53" s="24" t="s">
        <v>188</v>
      </c>
      <c r="D53" s="55">
        <v>0.25</v>
      </c>
      <c r="E53" s="15">
        <f>IF(H53&lt;='Методика оценки'!$J$54,'Методика оценки'!$E$54,IF(AND(H53&gt;='Методика оценки'!$H$55,H53&lt;='Методика оценки'!$J$55),'Методика оценки'!$E$55,IF(AND(H53&gt;='Методика оценки'!$H$56,H53&lt;='Методика оценки'!$J$56),'Методика оценки'!$E$56,IF(AND(H53&gt;='Методика оценки'!$H$57,H53&lt;='Методика оценки'!$J$57),'Методика оценки'!$E$57,IF(H53&gt;='Методика оценки'!$H$58,'Методика оценки'!$E$58,"ошибка")))))</f>
        <v>0</v>
      </c>
      <c r="F53" s="52" t="s">
        <v>200</v>
      </c>
      <c r="G53" s="13"/>
      <c r="H53" s="71"/>
      <c r="I53" s="71"/>
      <c r="J53" s="71" t="s">
        <v>67</v>
      </c>
    </row>
    <row r="54" spans="1:11" x14ac:dyDescent="0.25">
      <c r="A54" s="2"/>
      <c r="B54" s="2"/>
      <c r="C54" s="17"/>
      <c r="D54" s="55"/>
      <c r="E54" s="4">
        <v>0</v>
      </c>
      <c r="F54" s="48"/>
      <c r="G54" s="16" t="s">
        <v>53</v>
      </c>
      <c r="H54" s="15">
        <v>2</v>
      </c>
      <c r="I54" s="15" t="s">
        <v>51</v>
      </c>
      <c r="J54" s="15">
        <v>2.5499999999999998</v>
      </c>
    </row>
    <row r="55" spans="1:11" x14ac:dyDescent="0.25">
      <c r="A55" s="2"/>
      <c r="B55" s="2"/>
      <c r="C55" s="17"/>
      <c r="D55" s="55"/>
      <c r="E55" s="4">
        <v>25</v>
      </c>
      <c r="F55" s="49"/>
      <c r="G55" s="16" t="s">
        <v>53</v>
      </c>
      <c r="H55" s="15">
        <v>2.56</v>
      </c>
      <c r="I55" s="15" t="s">
        <v>51</v>
      </c>
      <c r="J55" s="15">
        <v>3.55</v>
      </c>
    </row>
    <row r="56" spans="1:11" x14ac:dyDescent="0.25">
      <c r="A56" s="2"/>
      <c r="B56" s="2"/>
      <c r="C56" s="17"/>
      <c r="D56" s="55"/>
      <c r="E56" s="4">
        <v>50</v>
      </c>
      <c r="F56" s="49"/>
      <c r="G56" s="16" t="s">
        <v>53</v>
      </c>
      <c r="H56" s="15">
        <v>3.56</v>
      </c>
      <c r="I56" s="15" t="s">
        <v>51</v>
      </c>
      <c r="J56" s="15">
        <v>4.05</v>
      </c>
    </row>
    <row r="57" spans="1:11" x14ac:dyDescent="0.25">
      <c r="A57" s="2"/>
      <c r="B57" s="2"/>
      <c r="C57" s="17"/>
      <c r="D57" s="55"/>
      <c r="E57" s="4">
        <v>75</v>
      </c>
      <c r="F57" s="49"/>
      <c r="G57" s="16" t="s">
        <v>53</v>
      </c>
      <c r="H57" s="15">
        <v>4.0599999999999996</v>
      </c>
      <c r="I57" s="15" t="s">
        <v>51</v>
      </c>
      <c r="J57" s="15">
        <v>4.55</v>
      </c>
    </row>
    <row r="58" spans="1:11" x14ac:dyDescent="0.25">
      <c r="A58" s="2"/>
      <c r="B58" s="2"/>
      <c r="C58" s="17"/>
      <c r="D58" s="55"/>
      <c r="E58" s="4">
        <v>100</v>
      </c>
      <c r="F58" s="49"/>
      <c r="G58" s="4" t="s">
        <v>53</v>
      </c>
      <c r="H58" s="15">
        <v>4.5599999999999996</v>
      </c>
      <c r="I58" s="15" t="s">
        <v>51</v>
      </c>
      <c r="J58" s="15">
        <v>5</v>
      </c>
    </row>
    <row r="59" spans="1:11" ht="30" x14ac:dyDescent="0.25">
      <c r="A59" s="25" t="s">
        <v>193</v>
      </c>
      <c r="B59" s="2"/>
      <c r="C59" s="17" t="s">
        <v>189</v>
      </c>
      <c r="D59" s="55">
        <v>0.25</v>
      </c>
      <c r="E59" s="15">
        <f>IF(H59&lt;='Методика оценки'!$J$60,'Методика оценки'!$E$60,IF(AND(H59&gt;='Методика оценки'!$H$61,H59&lt;='Методика оценки'!$J$61),'Методика оценки'!$E$61,IF(AND(H59&gt;='Методика оценки'!$H$62,H59&lt;='Методика оценки'!$J$62),'Методика оценки'!$E$62,IF(AND(H59&gt;='Методика оценки'!$H$63,H59&lt;='Методика оценки'!$J$63),'Методика оценки'!$E$63,IF(H59&gt;='Методика оценки'!$H$64,'Методика оценки'!$E$64,"ошибка")))))</f>
        <v>0</v>
      </c>
      <c r="F59" s="52" t="s">
        <v>201</v>
      </c>
      <c r="G59" s="16"/>
      <c r="H59" s="15"/>
      <c r="I59" s="15"/>
      <c r="J59" s="71" t="s">
        <v>68</v>
      </c>
    </row>
    <row r="60" spans="1:11" x14ac:dyDescent="0.25">
      <c r="A60" s="2"/>
      <c r="B60" s="2"/>
      <c r="C60" s="17"/>
      <c r="D60" s="55"/>
      <c r="E60" s="4">
        <v>0</v>
      </c>
      <c r="F60" s="48"/>
      <c r="G60" s="16" t="s">
        <v>53</v>
      </c>
      <c r="H60" s="15">
        <v>2</v>
      </c>
      <c r="I60" s="15" t="s">
        <v>51</v>
      </c>
      <c r="J60" s="15">
        <v>2.5499999999999998</v>
      </c>
    </row>
    <row r="61" spans="1:11" x14ac:dyDescent="0.25">
      <c r="A61" s="2"/>
      <c r="B61" s="2"/>
      <c r="C61" s="17"/>
      <c r="D61" s="55"/>
      <c r="E61" s="4">
        <v>25</v>
      </c>
      <c r="F61" s="49"/>
      <c r="G61" s="16" t="s">
        <v>53</v>
      </c>
      <c r="H61" s="15">
        <v>2.56</v>
      </c>
      <c r="I61" s="15" t="s">
        <v>51</v>
      </c>
      <c r="J61" s="15">
        <v>3.55</v>
      </c>
    </row>
    <row r="62" spans="1:11" x14ac:dyDescent="0.25">
      <c r="A62" s="2"/>
      <c r="B62" s="2"/>
      <c r="C62" s="17"/>
      <c r="D62" s="55"/>
      <c r="E62" s="4">
        <v>50</v>
      </c>
      <c r="F62" s="49"/>
      <c r="G62" s="16" t="s">
        <v>53</v>
      </c>
      <c r="H62" s="15">
        <v>3.56</v>
      </c>
      <c r="I62" s="15" t="s">
        <v>51</v>
      </c>
      <c r="J62" s="15">
        <v>4.05</v>
      </c>
    </row>
    <row r="63" spans="1:11" x14ac:dyDescent="0.25">
      <c r="A63" s="2"/>
      <c r="B63" s="2"/>
      <c r="C63" s="17"/>
      <c r="D63" s="55"/>
      <c r="E63" s="4">
        <v>75</v>
      </c>
      <c r="F63" s="49"/>
      <c r="G63" s="16" t="s">
        <v>53</v>
      </c>
      <c r="H63" s="15">
        <v>4.0599999999999996</v>
      </c>
      <c r="I63" s="15" t="s">
        <v>51</v>
      </c>
      <c r="J63" s="15">
        <v>4.55</v>
      </c>
    </row>
    <row r="64" spans="1:11" x14ac:dyDescent="0.25">
      <c r="A64" s="2"/>
      <c r="B64" s="2"/>
      <c r="C64" s="17"/>
      <c r="D64" s="55"/>
      <c r="E64" s="4">
        <v>100</v>
      </c>
      <c r="F64" s="49"/>
      <c r="G64" s="4" t="s">
        <v>53</v>
      </c>
      <c r="H64" s="15">
        <v>4.5599999999999996</v>
      </c>
      <c r="I64" s="15" t="s">
        <v>51</v>
      </c>
      <c r="J64" s="15">
        <v>5</v>
      </c>
    </row>
    <row r="65" spans="1:10" ht="30" x14ac:dyDescent="0.25">
      <c r="A65" s="25" t="s">
        <v>194</v>
      </c>
      <c r="B65" s="2"/>
      <c r="C65" s="17" t="s">
        <v>190</v>
      </c>
      <c r="D65" s="55">
        <v>0.25</v>
      </c>
      <c r="E65" s="15">
        <f>IF(H65&lt;='Методика оценки'!$J$66,'Методика оценки'!$E$66,IF(AND(H65&gt;='Методика оценки'!$H$67,H65&lt;='Методика оценки'!$J$67),'Методика оценки'!$E$67,IF(AND(H65&gt;='Методика оценки'!$H$68,H65&lt;='Методика оценки'!$J$68),'Методика оценки'!$E$68,IF(AND(H65&gt;='Методика оценки'!$H$69,H65&lt;='Методика оценки'!$J$69),'Методика оценки'!$E$69,IF(H65&gt;='Методика оценки'!$H$70,'Методика оценки'!$E$70,"ошибка")))))</f>
        <v>0</v>
      </c>
      <c r="F65" s="52" t="s">
        <v>202</v>
      </c>
      <c r="G65" s="16"/>
      <c r="H65" s="15"/>
      <c r="I65" s="15"/>
      <c r="J65" s="71" t="s">
        <v>69</v>
      </c>
    </row>
    <row r="66" spans="1:10" x14ac:dyDescent="0.25">
      <c r="A66" s="2"/>
      <c r="B66" s="2"/>
      <c r="C66" s="17"/>
      <c r="D66" s="55"/>
      <c r="E66" s="4">
        <v>0</v>
      </c>
      <c r="F66" s="48"/>
      <c r="G66" s="16" t="s">
        <v>53</v>
      </c>
      <c r="H66" s="15">
        <v>2</v>
      </c>
      <c r="I66" s="15" t="s">
        <v>51</v>
      </c>
      <c r="J66" s="15">
        <v>2.5499999999999998</v>
      </c>
    </row>
    <row r="67" spans="1:10" x14ac:dyDescent="0.25">
      <c r="A67" s="2"/>
      <c r="B67" s="2"/>
      <c r="C67" s="17"/>
      <c r="D67" s="55"/>
      <c r="E67" s="4">
        <v>25</v>
      </c>
      <c r="F67" s="49"/>
      <c r="G67" s="16" t="s">
        <v>53</v>
      </c>
      <c r="H67" s="15">
        <v>2.56</v>
      </c>
      <c r="I67" s="15" t="s">
        <v>51</v>
      </c>
      <c r="J67" s="15">
        <v>3.55</v>
      </c>
    </row>
    <row r="68" spans="1:10" x14ac:dyDescent="0.25">
      <c r="A68" s="2"/>
      <c r="B68" s="2"/>
      <c r="C68" s="17"/>
      <c r="D68" s="55"/>
      <c r="E68" s="4">
        <v>50</v>
      </c>
      <c r="F68" s="49"/>
      <c r="G68" s="16" t="s">
        <v>53</v>
      </c>
      <c r="H68" s="15">
        <v>3.56</v>
      </c>
      <c r="I68" s="15" t="s">
        <v>51</v>
      </c>
      <c r="J68" s="15">
        <v>4.05</v>
      </c>
    </row>
    <row r="69" spans="1:10" x14ac:dyDescent="0.25">
      <c r="A69" s="2"/>
      <c r="B69" s="2"/>
      <c r="C69" s="17"/>
      <c r="D69" s="55"/>
      <c r="E69" s="4">
        <v>75</v>
      </c>
      <c r="F69" s="49"/>
      <c r="G69" s="16" t="s">
        <v>53</v>
      </c>
      <c r="H69" s="15">
        <v>4.0599999999999996</v>
      </c>
      <c r="I69" s="15" t="s">
        <v>51</v>
      </c>
      <c r="J69" s="15">
        <v>4.55</v>
      </c>
    </row>
    <row r="70" spans="1:10" x14ac:dyDescent="0.25">
      <c r="A70" s="2"/>
      <c r="B70" s="2"/>
      <c r="C70" s="17"/>
      <c r="D70" s="55"/>
      <c r="E70" s="4">
        <v>100</v>
      </c>
      <c r="F70" s="49"/>
      <c r="G70" s="4" t="s">
        <v>53</v>
      </c>
      <c r="H70" s="15">
        <v>4.5599999999999996</v>
      </c>
      <c r="I70" s="15" t="s">
        <v>51</v>
      </c>
      <c r="J70" s="15">
        <v>5</v>
      </c>
    </row>
    <row r="71" spans="1:10" ht="30" x14ac:dyDescent="0.25">
      <c r="A71" s="25" t="s">
        <v>195</v>
      </c>
      <c r="B71" s="2"/>
      <c r="C71" s="17" t="s">
        <v>191</v>
      </c>
      <c r="D71" s="55">
        <v>0.25</v>
      </c>
      <c r="E71" s="15">
        <f>IF(H71&lt;='Методика оценки'!$J$72,'Методика оценки'!$E$72,IF(AND(H71&gt;='Методика оценки'!$H$73,H71&lt;='Методика оценки'!$J$73),'Методика оценки'!$E$73,IF(AND(H71&gt;='Методика оценки'!$H$74,H71&lt;='Методика оценки'!$J$74),'Методика оценки'!$E$74,IF(AND(H71&gt;='Методика оценки'!$H$75,H71&lt;='Методика оценки'!$J$75),'Методика оценки'!$E$75,IF(H71&gt;='Методика оценки'!$H$76,'Методика оценки'!$E$76,"ошибка")))))</f>
        <v>0</v>
      </c>
      <c r="F71" s="52" t="s">
        <v>203</v>
      </c>
      <c r="G71" s="16"/>
      <c r="H71" s="15"/>
      <c r="I71" s="15"/>
      <c r="J71" s="71" t="s">
        <v>70</v>
      </c>
    </row>
    <row r="72" spans="1:10" x14ac:dyDescent="0.25">
      <c r="A72" s="2"/>
      <c r="B72" s="2"/>
      <c r="C72" s="17"/>
      <c r="D72" s="55"/>
      <c r="E72" s="4">
        <v>0</v>
      </c>
      <c r="F72" s="48"/>
      <c r="G72" s="16" t="s">
        <v>53</v>
      </c>
      <c r="H72" s="15">
        <v>2</v>
      </c>
      <c r="I72" s="15" t="s">
        <v>51</v>
      </c>
      <c r="J72" s="15">
        <v>2.5499999999999998</v>
      </c>
    </row>
    <row r="73" spans="1:10" x14ac:dyDescent="0.25">
      <c r="A73" s="2"/>
      <c r="B73" s="2"/>
      <c r="C73" s="17"/>
      <c r="D73" s="55"/>
      <c r="E73" s="4">
        <v>25</v>
      </c>
      <c r="F73" s="49"/>
      <c r="G73" s="16" t="s">
        <v>53</v>
      </c>
      <c r="H73" s="15">
        <v>2.56</v>
      </c>
      <c r="I73" s="15" t="s">
        <v>51</v>
      </c>
      <c r="J73" s="15">
        <v>3.55</v>
      </c>
    </row>
    <row r="74" spans="1:10" x14ac:dyDescent="0.25">
      <c r="A74" s="2"/>
      <c r="B74" s="2"/>
      <c r="C74" s="17"/>
      <c r="D74" s="55"/>
      <c r="E74" s="4">
        <v>50</v>
      </c>
      <c r="F74" s="49"/>
      <c r="G74" s="16" t="s">
        <v>53</v>
      </c>
      <c r="H74" s="15">
        <v>3.56</v>
      </c>
      <c r="I74" s="15" t="s">
        <v>51</v>
      </c>
      <c r="J74" s="15">
        <v>4.05</v>
      </c>
    </row>
    <row r="75" spans="1:10" x14ac:dyDescent="0.25">
      <c r="A75" s="2"/>
      <c r="B75" s="2"/>
      <c r="C75" s="17"/>
      <c r="D75" s="55"/>
      <c r="E75" s="4">
        <v>75</v>
      </c>
      <c r="F75" s="49"/>
      <c r="G75" s="16" t="s">
        <v>53</v>
      </c>
      <c r="H75" s="15">
        <v>4.0599999999999996</v>
      </c>
      <c r="I75" s="15" t="s">
        <v>51</v>
      </c>
      <c r="J75" s="15">
        <v>4.55</v>
      </c>
    </row>
    <row r="76" spans="1:10" x14ac:dyDescent="0.25">
      <c r="A76" s="2"/>
      <c r="B76" s="2"/>
      <c r="C76" s="17"/>
      <c r="D76" s="55"/>
      <c r="E76" s="4">
        <v>100</v>
      </c>
      <c r="F76" s="49"/>
      <c r="G76" s="4" t="s">
        <v>53</v>
      </c>
      <c r="H76" s="15">
        <v>4.5599999999999996</v>
      </c>
      <c r="I76" s="15" t="s">
        <v>51</v>
      </c>
      <c r="J76" s="15">
        <v>5</v>
      </c>
    </row>
    <row r="77" spans="1:10" x14ac:dyDescent="0.25">
      <c r="A77" s="18" t="s">
        <v>140</v>
      </c>
      <c r="B77" s="18"/>
      <c r="C77" s="19" t="s">
        <v>196</v>
      </c>
      <c r="D77" s="56">
        <v>0.2</v>
      </c>
      <c r="E77" s="34">
        <f>IF(H77&lt;='Методика оценки'!$J$78,'Методика оценки'!$E$78,IF(AND(H77&gt;='Методика оценки'!$H$79,H77&lt;='Методика оценки'!$J$79),'Методика оценки'!$E$79,IF(AND(H77&gt;='Методика оценки'!$H$80,H77&lt;='Методика оценки'!$J$80),'Методика оценки'!$E$80,IF(AND(H77&gt;='Методика оценки'!$H$81,H77&lt;='Методика оценки'!$J$81),'Методика оценки'!E81,IF(H77&gt;='Методика оценки'!$H$82,'Методика оценки'!$E$82,"ошибка")))))</f>
        <v>0</v>
      </c>
      <c r="F77" s="51" t="s">
        <v>204</v>
      </c>
      <c r="G77" s="20"/>
      <c r="H77" s="34"/>
      <c r="I77" s="34"/>
      <c r="J77" s="34" t="s">
        <v>71</v>
      </c>
    </row>
    <row r="78" spans="1:10" x14ac:dyDescent="0.25">
      <c r="A78" s="2"/>
      <c r="B78" s="2"/>
      <c r="C78" s="17"/>
      <c r="D78" s="55"/>
      <c r="E78" s="4">
        <v>0</v>
      </c>
      <c r="F78" s="48"/>
      <c r="G78" s="16" t="s">
        <v>53</v>
      </c>
      <c r="H78" s="15">
        <v>2</v>
      </c>
      <c r="I78" s="15" t="s">
        <v>51</v>
      </c>
      <c r="J78" s="15">
        <v>2.5499999999999998</v>
      </c>
    </row>
    <row r="79" spans="1:10" x14ac:dyDescent="0.25">
      <c r="A79" s="2"/>
      <c r="B79" s="2"/>
      <c r="C79" s="17"/>
      <c r="D79" s="55"/>
      <c r="E79" s="4">
        <v>25</v>
      </c>
      <c r="F79" s="49"/>
      <c r="G79" s="16" t="s">
        <v>53</v>
      </c>
      <c r="H79" s="15">
        <v>2.56</v>
      </c>
      <c r="I79" s="15" t="s">
        <v>51</v>
      </c>
      <c r="J79" s="15">
        <v>3.55</v>
      </c>
    </row>
    <row r="80" spans="1:10" x14ac:dyDescent="0.25">
      <c r="A80" s="2"/>
      <c r="B80" s="2"/>
      <c r="C80" s="17"/>
      <c r="D80" s="55"/>
      <c r="E80" s="4">
        <v>50</v>
      </c>
      <c r="F80" s="49"/>
      <c r="G80" s="16" t="s">
        <v>53</v>
      </c>
      <c r="H80" s="15">
        <v>3.56</v>
      </c>
      <c r="I80" s="15" t="s">
        <v>51</v>
      </c>
      <c r="J80" s="15">
        <v>4.05</v>
      </c>
    </row>
    <row r="81" spans="1:11" x14ac:dyDescent="0.25">
      <c r="A81" s="2"/>
      <c r="B81" s="2"/>
      <c r="C81" s="17"/>
      <c r="D81" s="55"/>
      <c r="E81" s="4">
        <v>75</v>
      </c>
      <c r="F81" s="49"/>
      <c r="G81" s="16" t="s">
        <v>53</v>
      </c>
      <c r="H81" s="15">
        <v>4.0599999999999996</v>
      </c>
      <c r="I81" s="15" t="s">
        <v>51</v>
      </c>
      <c r="J81" s="15">
        <v>4.55</v>
      </c>
    </row>
    <row r="82" spans="1:11" x14ac:dyDescent="0.25">
      <c r="A82" s="2"/>
      <c r="B82" s="2"/>
      <c r="C82" s="17"/>
      <c r="D82" s="55"/>
      <c r="E82" s="4">
        <v>100</v>
      </c>
      <c r="F82" s="49"/>
      <c r="G82" s="4" t="s">
        <v>53</v>
      </c>
      <c r="H82" s="15">
        <v>4.5599999999999996</v>
      </c>
      <c r="I82" s="15" t="s">
        <v>51</v>
      </c>
      <c r="J82" s="15">
        <v>5</v>
      </c>
    </row>
    <row r="83" spans="1:11" ht="30" x14ac:dyDescent="0.25">
      <c r="A83" s="21" t="s">
        <v>85</v>
      </c>
      <c r="B83" s="23" t="s">
        <v>197</v>
      </c>
      <c r="C83" s="23" t="s">
        <v>2</v>
      </c>
      <c r="D83" s="57">
        <v>0.15</v>
      </c>
      <c r="E83" s="22"/>
      <c r="F83" s="50"/>
      <c r="G83" s="22"/>
      <c r="H83" s="70"/>
      <c r="I83" s="70"/>
      <c r="J83" s="70"/>
    </row>
    <row r="84" spans="1:11" ht="45" x14ac:dyDescent="0.25">
      <c r="A84" s="19" t="s">
        <v>141</v>
      </c>
      <c r="B84" s="19"/>
      <c r="C84" s="19" t="s">
        <v>198</v>
      </c>
      <c r="D84" s="56">
        <v>0.4</v>
      </c>
      <c r="E84" s="34"/>
      <c r="F84" s="51" t="s">
        <v>205</v>
      </c>
      <c r="G84" s="20"/>
      <c r="H84" s="34"/>
      <c r="I84" s="34"/>
      <c r="J84" s="34"/>
      <c r="K84" s="40"/>
    </row>
    <row r="85" spans="1:11" x14ac:dyDescent="0.25">
      <c r="A85" s="2" t="s">
        <v>206</v>
      </c>
      <c r="B85" s="2"/>
      <c r="C85" s="17" t="s">
        <v>316</v>
      </c>
      <c r="D85" s="55">
        <v>0.1</v>
      </c>
      <c r="E85" s="15">
        <f>IF(H85&lt;='Методика оценки'!$J$86,'Методика оценки'!$E$86,IF(AND(H85&gt;='Методика оценки'!$H$87,H85&lt;='Методика оценки'!$J$87),'Методика оценки'!$E$87,IF(AND(H85&gt;='Методика оценки'!$H$88,H85&lt;='Методика оценки'!$J$88),'Методика оценки'!$E$88,IF(AND(H85&gt;='Методика оценки'!$H$89,H85&lt;='Методика оценки'!$J$89),'Методика оценки'!$E$89,IF(H85&gt;='Методика оценки'!$H$90,'Методика оценки'!$E$90,"ошибка")))))</f>
        <v>0</v>
      </c>
      <c r="F85" s="48" t="s">
        <v>216</v>
      </c>
      <c r="G85" s="16"/>
      <c r="H85" s="15"/>
      <c r="I85" s="15"/>
      <c r="J85" s="15" t="s">
        <v>72</v>
      </c>
    </row>
    <row r="86" spans="1:11" x14ac:dyDescent="0.25">
      <c r="A86" s="2"/>
      <c r="B86" s="2"/>
      <c r="C86" s="17"/>
      <c r="D86" s="55"/>
      <c r="E86" s="4">
        <v>0</v>
      </c>
      <c r="F86" s="48"/>
      <c r="G86" s="16" t="s">
        <v>53</v>
      </c>
      <c r="H86" s="15">
        <v>2</v>
      </c>
      <c r="I86" s="15" t="s">
        <v>51</v>
      </c>
      <c r="J86" s="15">
        <v>2.5499999999999998</v>
      </c>
    </row>
    <row r="87" spans="1:11" x14ac:dyDescent="0.25">
      <c r="A87" s="2"/>
      <c r="B87" s="2"/>
      <c r="C87" s="17"/>
      <c r="D87" s="55"/>
      <c r="E87" s="4">
        <v>25</v>
      </c>
      <c r="F87" s="49"/>
      <c r="G87" s="16" t="s">
        <v>53</v>
      </c>
      <c r="H87" s="15">
        <v>2.56</v>
      </c>
      <c r="I87" s="15" t="s">
        <v>51</v>
      </c>
      <c r="J87" s="15">
        <v>3.55</v>
      </c>
    </row>
    <row r="88" spans="1:11" x14ac:dyDescent="0.25">
      <c r="A88" s="2"/>
      <c r="B88" s="2"/>
      <c r="C88" s="17"/>
      <c r="D88" s="55"/>
      <c r="E88" s="4">
        <v>50</v>
      </c>
      <c r="F88" s="49"/>
      <c r="G88" s="16" t="s">
        <v>53</v>
      </c>
      <c r="H88" s="15">
        <v>3.56</v>
      </c>
      <c r="I88" s="15" t="s">
        <v>51</v>
      </c>
      <c r="J88" s="15">
        <v>4.05</v>
      </c>
    </row>
    <row r="89" spans="1:11" x14ac:dyDescent="0.25">
      <c r="A89" s="2"/>
      <c r="B89" s="2"/>
      <c r="C89" s="17"/>
      <c r="D89" s="55"/>
      <c r="E89" s="4">
        <v>75</v>
      </c>
      <c r="F89" s="49"/>
      <c r="G89" s="16" t="s">
        <v>53</v>
      </c>
      <c r="H89" s="15">
        <v>4.0599999999999996</v>
      </c>
      <c r="I89" s="15" t="s">
        <v>51</v>
      </c>
      <c r="J89" s="15">
        <v>4.55</v>
      </c>
    </row>
    <row r="90" spans="1:11" x14ac:dyDescent="0.25">
      <c r="A90" s="2"/>
      <c r="B90" s="2"/>
      <c r="C90" s="17"/>
      <c r="D90" s="55"/>
      <c r="E90" s="4">
        <v>100</v>
      </c>
      <c r="F90" s="49"/>
      <c r="G90" s="4" t="s">
        <v>53</v>
      </c>
      <c r="H90" s="15">
        <v>4.5599999999999996</v>
      </c>
      <c r="I90" s="15" t="s">
        <v>51</v>
      </c>
      <c r="J90" s="15">
        <v>5</v>
      </c>
    </row>
    <row r="91" spans="1:11" ht="30" x14ac:dyDescent="0.25">
      <c r="A91" s="2" t="s">
        <v>207</v>
      </c>
      <c r="B91" s="2"/>
      <c r="C91" s="17" t="s">
        <v>317</v>
      </c>
      <c r="D91" s="55">
        <v>0.1</v>
      </c>
      <c r="E91" s="15">
        <f>IF(H91&lt;='Методика оценки'!$J$92,'Методика оценки'!$E$92,IF(AND(H91&gt;='Методика оценки'!$H$93,H91&lt;='Методика оценки'!$J$93),'Методика оценки'!$E$93,IF(AND(H91&gt;='Методика оценки'!$H$94,H91&lt;='Методика оценки'!$J$94),'Методика оценки'!$E$94,IF(AND(H91&gt;='Методика оценки'!$H$95,H91&lt;='Методика оценки'!$J$95),'Методика оценки'!$E$95,IF(H91&gt;='Методика оценки'!$H$96,'Методика оценки'!$E$96,"ошибка")))))</f>
        <v>0</v>
      </c>
      <c r="F91" s="48" t="s">
        <v>217</v>
      </c>
      <c r="G91" s="16"/>
      <c r="H91" s="15"/>
      <c r="I91" s="15"/>
      <c r="J91" s="15" t="s">
        <v>73</v>
      </c>
    </row>
    <row r="92" spans="1:11" x14ac:dyDescent="0.25">
      <c r="A92" s="2"/>
      <c r="B92" s="2"/>
      <c r="C92" s="17"/>
      <c r="D92" s="55"/>
      <c r="E92" s="4">
        <v>0</v>
      </c>
      <c r="F92" s="48"/>
      <c r="G92" s="16" t="s">
        <v>53</v>
      </c>
      <c r="H92" s="15">
        <v>2</v>
      </c>
      <c r="I92" s="15" t="s">
        <v>51</v>
      </c>
      <c r="J92" s="15">
        <v>2.5499999999999998</v>
      </c>
    </row>
    <row r="93" spans="1:11" x14ac:dyDescent="0.25">
      <c r="A93" s="2"/>
      <c r="B93" s="2"/>
      <c r="C93" s="17"/>
      <c r="D93" s="55"/>
      <c r="E93" s="4">
        <v>25</v>
      </c>
      <c r="F93" s="49"/>
      <c r="G93" s="16" t="s">
        <v>53</v>
      </c>
      <c r="H93" s="15">
        <v>2.56</v>
      </c>
      <c r="I93" s="15" t="s">
        <v>51</v>
      </c>
      <c r="J93" s="15">
        <v>3.55</v>
      </c>
    </row>
    <row r="94" spans="1:11" x14ac:dyDescent="0.25">
      <c r="A94" s="2"/>
      <c r="B94" s="2"/>
      <c r="C94" s="17"/>
      <c r="D94" s="55"/>
      <c r="E94" s="4">
        <v>50</v>
      </c>
      <c r="F94" s="49"/>
      <c r="G94" s="16" t="s">
        <v>53</v>
      </c>
      <c r="H94" s="15">
        <v>3.56</v>
      </c>
      <c r="I94" s="15" t="s">
        <v>51</v>
      </c>
      <c r="J94" s="15">
        <v>4.05</v>
      </c>
    </row>
    <row r="95" spans="1:11" x14ac:dyDescent="0.25">
      <c r="A95" s="2"/>
      <c r="B95" s="2"/>
      <c r="C95" s="17"/>
      <c r="D95" s="55"/>
      <c r="E95" s="4">
        <v>75</v>
      </c>
      <c r="F95" s="49"/>
      <c r="G95" s="16" t="s">
        <v>53</v>
      </c>
      <c r="H95" s="15">
        <v>4.0599999999999996</v>
      </c>
      <c r="I95" s="15" t="s">
        <v>51</v>
      </c>
      <c r="J95" s="15">
        <v>4.55</v>
      </c>
    </row>
    <row r="96" spans="1:11" x14ac:dyDescent="0.25">
      <c r="A96" s="2"/>
      <c r="B96" s="2"/>
      <c r="C96" s="17"/>
      <c r="D96" s="55"/>
      <c r="E96" s="4">
        <v>100</v>
      </c>
      <c r="F96" s="49"/>
      <c r="G96" s="4" t="s">
        <v>53</v>
      </c>
      <c r="H96" s="15">
        <v>4.5599999999999996</v>
      </c>
      <c r="I96" s="15" t="s">
        <v>51</v>
      </c>
      <c r="J96" s="15">
        <v>5</v>
      </c>
    </row>
    <row r="97" spans="1:10" x14ac:dyDescent="0.25">
      <c r="A97" s="2"/>
      <c r="B97" s="2"/>
      <c r="C97" s="17"/>
      <c r="D97" s="55"/>
      <c r="E97" s="16"/>
      <c r="F97" s="48"/>
      <c r="G97" s="16"/>
      <c r="H97" s="15"/>
      <c r="I97" s="15"/>
      <c r="J97" s="15"/>
    </row>
    <row r="98" spans="1:10" ht="30" x14ac:dyDescent="0.25">
      <c r="A98" s="2" t="s">
        <v>208</v>
      </c>
      <c r="B98" s="2"/>
      <c r="C98" s="32" t="s">
        <v>318</v>
      </c>
      <c r="D98" s="55">
        <v>0.1</v>
      </c>
      <c r="E98" s="15">
        <f>IF(H98&lt;='Методика оценки'!$J$99,'Методика оценки'!$E$99,IF(AND(H98&gt;='Методика оценки'!$H$100,H98&lt;='Методика оценки'!$J$100),'Методика оценки'!$E$100,IF(AND(H98&gt;='Методика оценки'!$H$101,H98&lt;='Методика оценки'!$J$101),'Методика оценки'!$E$101,IF(AND(H98&gt;='Методика оценки'!$H$102,H98&lt;='Методика оценки'!$J$102),'Методика оценки'!$E$102,IF(H98&gt;='Методика оценки'!$H$103,'Методика оценки'!$E$103,"ошибка")))))</f>
        <v>0</v>
      </c>
      <c r="F98" s="48" t="s">
        <v>218</v>
      </c>
      <c r="G98" s="16"/>
      <c r="H98" s="15"/>
      <c r="I98" s="15"/>
      <c r="J98" s="15" t="s">
        <v>74</v>
      </c>
    </row>
    <row r="99" spans="1:10" x14ac:dyDescent="0.25">
      <c r="A99" s="2"/>
      <c r="B99" s="2"/>
      <c r="C99" s="32"/>
      <c r="D99" s="55"/>
      <c r="E99" s="4">
        <v>0</v>
      </c>
      <c r="F99" s="48"/>
      <c r="G99" s="16" t="s">
        <v>53</v>
      </c>
      <c r="H99" s="15">
        <v>2</v>
      </c>
      <c r="I99" s="15" t="s">
        <v>51</v>
      </c>
      <c r="J99" s="15">
        <v>2.5499999999999998</v>
      </c>
    </row>
    <row r="100" spans="1:10" x14ac:dyDescent="0.25">
      <c r="A100" s="2"/>
      <c r="B100" s="2"/>
      <c r="C100" s="32"/>
      <c r="D100" s="55"/>
      <c r="E100" s="4">
        <v>25</v>
      </c>
      <c r="F100" s="49"/>
      <c r="G100" s="16" t="s">
        <v>53</v>
      </c>
      <c r="H100" s="15">
        <v>2.56</v>
      </c>
      <c r="I100" s="15" t="s">
        <v>51</v>
      </c>
      <c r="J100" s="15">
        <v>3.55</v>
      </c>
    </row>
    <row r="101" spans="1:10" x14ac:dyDescent="0.25">
      <c r="A101" s="2"/>
      <c r="B101" s="2"/>
      <c r="C101" s="32"/>
      <c r="D101" s="55"/>
      <c r="E101" s="4">
        <v>50</v>
      </c>
      <c r="F101" s="49"/>
      <c r="G101" s="16" t="s">
        <v>53</v>
      </c>
      <c r="H101" s="15">
        <v>3.56</v>
      </c>
      <c r="I101" s="15" t="s">
        <v>51</v>
      </c>
      <c r="J101" s="15">
        <v>4.05</v>
      </c>
    </row>
    <row r="102" spans="1:10" x14ac:dyDescent="0.25">
      <c r="A102" s="2"/>
      <c r="B102" s="2"/>
      <c r="C102" s="32"/>
      <c r="D102" s="55"/>
      <c r="E102" s="4">
        <v>75</v>
      </c>
      <c r="F102" s="49"/>
      <c r="G102" s="16" t="s">
        <v>53</v>
      </c>
      <c r="H102" s="15">
        <v>4.0599999999999996</v>
      </c>
      <c r="I102" s="15" t="s">
        <v>51</v>
      </c>
      <c r="J102" s="15">
        <v>4.55</v>
      </c>
    </row>
    <row r="103" spans="1:10" x14ac:dyDescent="0.25">
      <c r="A103" s="2"/>
      <c r="B103" s="2"/>
      <c r="C103" s="32"/>
      <c r="D103" s="55"/>
      <c r="E103" s="4">
        <v>100</v>
      </c>
      <c r="F103" s="49"/>
      <c r="G103" s="4" t="s">
        <v>53</v>
      </c>
      <c r="H103" s="15">
        <v>4.5599999999999996</v>
      </c>
      <c r="I103" s="15" t="s">
        <v>51</v>
      </c>
      <c r="J103" s="15">
        <v>5</v>
      </c>
    </row>
    <row r="104" spans="1:10" ht="30" x14ac:dyDescent="0.25">
      <c r="A104" s="2" t="s">
        <v>209</v>
      </c>
      <c r="B104" s="2"/>
      <c r="C104" s="32" t="s">
        <v>319</v>
      </c>
      <c r="D104" s="55">
        <v>0.1</v>
      </c>
      <c r="E104" s="15">
        <f>IF(H104&lt;='Методика оценки'!$J$105,'Методика оценки'!$E$105,IF(AND(H104&gt;='Методика оценки'!$H$106,H104&lt;='Методика оценки'!$J$106),'Методика оценки'!$E$106,IF(AND(H104&gt;='Методика оценки'!$H$107,H104&lt;='Методика оценки'!$J$107),'Методика оценки'!$E$107,IF(AND(H104&gt;='Методика оценки'!$H$108,H104&lt;='Методика оценки'!$J$108),'Методика оценки'!$E$108,IF(H104&gt;='Методика оценки'!$H$109,'Методика оценки'!$E$109,"ошибка")))))</f>
        <v>75</v>
      </c>
      <c r="F104" s="48" t="s">
        <v>219</v>
      </c>
      <c r="G104" s="16"/>
      <c r="H104" s="15">
        <v>4.0999999999999996</v>
      </c>
      <c r="I104" s="15"/>
      <c r="J104" s="15" t="s">
        <v>75</v>
      </c>
    </row>
    <row r="105" spans="1:10" x14ac:dyDescent="0.25">
      <c r="A105" s="2"/>
      <c r="B105" s="2"/>
      <c r="C105" s="32"/>
      <c r="D105" s="55"/>
      <c r="E105" s="4">
        <v>0</v>
      </c>
      <c r="F105" s="48"/>
      <c r="G105" s="16" t="s">
        <v>53</v>
      </c>
      <c r="H105" s="15">
        <v>2</v>
      </c>
      <c r="I105" s="15" t="s">
        <v>51</v>
      </c>
      <c r="J105" s="15">
        <v>2.5499999999999998</v>
      </c>
    </row>
    <row r="106" spans="1:10" x14ac:dyDescent="0.25">
      <c r="A106" s="2"/>
      <c r="B106" s="2"/>
      <c r="C106" s="32"/>
      <c r="D106" s="55"/>
      <c r="E106" s="4">
        <v>25</v>
      </c>
      <c r="F106" s="49"/>
      <c r="G106" s="16" t="s">
        <v>53</v>
      </c>
      <c r="H106" s="15">
        <v>2.56</v>
      </c>
      <c r="I106" s="15" t="s">
        <v>51</v>
      </c>
      <c r="J106" s="15">
        <v>3.55</v>
      </c>
    </row>
    <row r="107" spans="1:10" x14ac:dyDescent="0.25">
      <c r="A107" s="2"/>
      <c r="B107" s="2"/>
      <c r="C107" s="32"/>
      <c r="D107" s="55"/>
      <c r="E107" s="4">
        <v>50</v>
      </c>
      <c r="F107" s="49"/>
      <c r="G107" s="16" t="s">
        <v>53</v>
      </c>
      <c r="H107" s="15">
        <v>3.56</v>
      </c>
      <c r="I107" s="15" t="s">
        <v>51</v>
      </c>
      <c r="J107" s="15">
        <v>4.05</v>
      </c>
    </row>
    <row r="108" spans="1:10" x14ac:dyDescent="0.25">
      <c r="A108" s="2"/>
      <c r="B108" s="2"/>
      <c r="C108" s="32"/>
      <c r="D108" s="55"/>
      <c r="E108" s="4">
        <v>75</v>
      </c>
      <c r="F108" s="49"/>
      <c r="G108" s="16" t="s">
        <v>53</v>
      </c>
      <c r="H108" s="15">
        <v>4.0599999999999996</v>
      </c>
      <c r="I108" s="15" t="s">
        <v>51</v>
      </c>
      <c r="J108" s="15">
        <v>4.55</v>
      </c>
    </row>
    <row r="109" spans="1:10" x14ac:dyDescent="0.25">
      <c r="A109" s="2"/>
      <c r="B109" s="2"/>
      <c r="C109" s="32"/>
      <c r="D109" s="55"/>
      <c r="E109" s="4">
        <v>100</v>
      </c>
      <c r="F109" s="49"/>
      <c r="G109" s="4" t="s">
        <v>53</v>
      </c>
      <c r="H109" s="15">
        <v>4.5599999999999996</v>
      </c>
      <c r="I109" s="15" t="s">
        <v>51</v>
      </c>
      <c r="J109" s="15">
        <v>5</v>
      </c>
    </row>
    <row r="110" spans="1:10" ht="30" x14ac:dyDescent="0.25">
      <c r="A110" s="2" t="s">
        <v>210</v>
      </c>
      <c r="B110" s="2"/>
      <c r="C110" s="32" t="s">
        <v>320</v>
      </c>
      <c r="D110" s="55">
        <v>0.1</v>
      </c>
      <c r="E110" s="15">
        <f>IF(H110&lt;='Методика оценки'!$J$111,'Методика оценки'!$E$111,IF(AND(H110&gt;='Методика оценки'!$H$112,H110&lt;='Методика оценки'!$J$112),'Методика оценки'!$E$112,IF(AND(H110&gt;='Методика оценки'!$H$113,H110&lt;='Методика оценки'!$J$113),'Методика оценки'!$E$113,IF(AND(H110&gt;='Методика оценки'!$H$114,H110&lt;='Методика оценки'!$J$114),'Методика оценки'!$E$114,IF(H110&gt;='Методика оценки'!$H$115,'Методика оценки'!$E$115,"ошибка")))))</f>
        <v>0</v>
      </c>
      <c r="F110" s="48" t="s">
        <v>220</v>
      </c>
      <c r="G110" s="16"/>
      <c r="H110" s="15"/>
      <c r="I110" s="15"/>
      <c r="J110" s="15" t="s">
        <v>76</v>
      </c>
    </row>
    <row r="111" spans="1:10" x14ac:dyDescent="0.25">
      <c r="A111" s="2"/>
      <c r="B111" s="2"/>
      <c r="C111" s="32"/>
      <c r="D111" s="55"/>
      <c r="E111" s="4">
        <v>0</v>
      </c>
      <c r="F111" s="48"/>
      <c r="G111" s="16" t="s">
        <v>53</v>
      </c>
      <c r="H111" s="15">
        <v>2</v>
      </c>
      <c r="I111" s="15" t="s">
        <v>51</v>
      </c>
      <c r="J111" s="15">
        <v>2.5499999999999998</v>
      </c>
    </row>
    <row r="112" spans="1:10" x14ac:dyDescent="0.25">
      <c r="A112" s="2"/>
      <c r="B112" s="2"/>
      <c r="C112" s="32"/>
      <c r="D112" s="55"/>
      <c r="E112" s="4">
        <v>25</v>
      </c>
      <c r="F112" s="49"/>
      <c r="G112" s="16" t="s">
        <v>53</v>
      </c>
      <c r="H112" s="15">
        <v>2.56</v>
      </c>
      <c r="I112" s="15" t="s">
        <v>51</v>
      </c>
      <c r="J112" s="15">
        <v>3.55</v>
      </c>
    </row>
    <row r="113" spans="1:10" x14ac:dyDescent="0.25">
      <c r="A113" s="2"/>
      <c r="B113" s="2"/>
      <c r="C113" s="32"/>
      <c r="D113" s="55"/>
      <c r="E113" s="4">
        <v>50</v>
      </c>
      <c r="F113" s="49"/>
      <c r="G113" s="16" t="s">
        <v>53</v>
      </c>
      <c r="H113" s="15">
        <v>3.56</v>
      </c>
      <c r="I113" s="15" t="s">
        <v>51</v>
      </c>
      <c r="J113" s="15">
        <v>4.05</v>
      </c>
    </row>
    <row r="114" spans="1:10" x14ac:dyDescent="0.25">
      <c r="A114" s="2"/>
      <c r="B114" s="2"/>
      <c r="C114" s="32"/>
      <c r="D114" s="55"/>
      <c r="E114" s="4">
        <v>75</v>
      </c>
      <c r="F114" s="49"/>
      <c r="G114" s="16" t="s">
        <v>53</v>
      </c>
      <c r="H114" s="15">
        <v>4.0599999999999996</v>
      </c>
      <c r="I114" s="15" t="s">
        <v>51</v>
      </c>
      <c r="J114" s="15">
        <v>4.55</v>
      </c>
    </row>
    <row r="115" spans="1:10" x14ac:dyDescent="0.25">
      <c r="A115" s="2"/>
      <c r="B115" s="2"/>
      <c r="C115" s="32"/>
      <c r="D115" s="55"/>
      <c r="E115" s="4">
        <v>100</v>
      </c>
      <c r="F115" s="49"/>
      <c r="G115" s="4" t="s">
        <v>53</v>
      </c>
      <c r="H115" s="15">
        <v>4.5599999999999996</v>
      </c>
      <c r="I115" s="15" t="s">
        <v>51</v>
      </c>
      <c r="J115" s="15">
        <v>5</v>
      </c>
    </row>
    <row r="116" spans="1:10" ht="30" x14ac:dyDescent="0.25">
      <c r="A116" s="2" t="s">
        <v>211</v>
      </c>
      <c r="B116" s="2"/>
      <c r="C116" s="32" t="s">
        <v>338</v>
      </c>
      <c r="D116" s="55">
        <v>0.1</v>
      </c>
      <c r="E116" s="15">
        <f>IF(H116&lt;='Методика оценки'!$J$117,'Методика оценки'!$E$117,IF(AND(H116&gt;='Методика оценки'!$H$118,H116&lt;='Методика оценки'!$J$118),'Методика оценки'!$E$118,IF(AND(H116&gt;='Методика оценки'!$H$119,H116&lt;='Методика оценки'!$J$119),'Методика оценки'!$E$119,IF(AND(H116&gt;='Методика оценки'!$H$120,H116&lt;='Методика оценки'!$J$120),'Методика оценки'!$E$120,IF(H116&gt;='Методика оценки'!$H$121,'Методика оценки'!$E$121,"ошибка")))))</f>
        <v>0</v>
      </c>
      <c r="F116" s="48" t="s">
        <v>221</v>
      </c>
      <c r="G116" s="16"/>
      <c r="H116" s="15"/>
      <c r="I116" s="15"/>
      <c r="J116" s="15" t="s">
        <v>77</v>
      </c>
    </row>
    <row r="117" spans="1:10" x14ac:dyDescent="0.25">
      <c r="A117" s="2"/>
      <c r="B117" s="2"/>
      <c r="C117" s="32"/>
      <c r="D117" s="55"/>
      <c r="E117" s="4">
        <v>0</v>
      </c>
      <c r="F117" s="48"/>
      <c r="G117" s="16" t="s">
        <v>53</v>
      </c>
      <c r="H117" s="15">
        <v>2</v>
      </c>
      <c r="I117" s="15" t="s">
        <v>51</v>
      </c>
      <c r="J117" s="15">
        <v>2.5499999999999998</v>
      </c>
    </row>
    <row r="118" spans="1:10" x14ac:dyDescent="0.25">
      <c r="A118" s="2"/>
      <c r="B118" s="2"/>
      <c r="C118" s="32"/>
      <c r="D118" s="55"/>
      <c r="E118" s="4">
        <v>25</v>
      </c>
      <c r="F118" s="49"/>
      <c r="G118" s="16" t="s">
        <v>53</v>
      </c>
      <c r="H118" s="15">
        <v>2.56</v>
      </c>
      <c r="I118" s="15" t="s">
        <v>51</v>
      </c>
      <c r="J118" s="15">
        <v>3.55</v>
      </c>
    </row>
    <row r="119" spans="1:10" x14ac:dyDescent="0.25">
      <c r="A119" s="2"/>
      <c r="B119" s="2"/>
      <c r="C119" s="32"/>
      <c r="D119" s="55"/>
      <c r="E119" s="4">
        <v>50</v>
      </c>
      <c r="F119" s="49"/>
      <c r="G119" s="16" t="s">
        <v>53</v>
      </c>
      <c r="H119" s="15">
        <v>3.56</v>
      </c>
      <c r="I119" s="15" t="s">
        <v>51</v>
      </c>
      <c r="J119" s="15">
        <v>4.05</v>
      </c>
    </row>
    <row r="120" spans="1:10" x14ac:dyDescent="0.25">
      <c r="A120" s="28"/>
      <c r="B120" s="2"/>
      <c r="C120" s="32"/>
      <c r="D120" s="55"/>
      <c r="E120" s="4">
        <v>75</v>
      </c>
      <c r="F120" s="49"/>
      <c r="G120" s="16" t="s">
        <v>53</v>
      </c>
      <c r="H120" s="15">
        <v>4.0599999999999996</v>
      </c>
      <c r="I120" s="15" t="s">
        <v>51</v>
      </c>
      <c r="J120" s="15">
        <v>4.55</v>
      </c>
    </row>
    <row r="121" spans="1:10" x14ac:dyDescent="0.25">
      <c r="A121" s="2"/>
      <c r="B121" s="2"/>
      <c r="C121" s="32"/>
      <c r="D121" s="55"/>
      <c r="E121" s="4">
        <v>100</v>
      </c>
      <c r="F121" s="49"/>
      <c r="G121" s="4" t="s">
        <v>53</v>
      </c>
      <c r="H121" s="15">
        <v>4.5599999999999996</v>
      </c>
      <c r="I121" s="15" t="s">
        <v>51</v>
      </c>
      <c r="J121" s="15">
        <v>5</v>
      </c>
    </row>
    <row r="122" spans="1:10" ht="30" x14ac:dyDescent="0.25">
      <c r="A122" s="2" t="s">
        <v>212</v>
      </c>
      <c r="B122" s="2"/>
      <c r="C122" s="32" t="s">
        <v>321</v>
      </c>
      <c r="D122" s="55">
        <v>0.1</v>
      </c>
      <c r="E122" s="15">
        <f>IF(H122&lt;='Методика оценки'!$J$123,'Методика оценки'!$E$123,IF(AND(H122&gt;='Методика оценки'!$H$124,H122&lt;='Методика оценки'!$J$124),'Методика оценки'!$E$124,IF(AND(H122&gt;='Методика оценки'!$H$125,H122&lt;='Методика оценки'!$J$125),'Методика оценки'!$E$125,IF(AND(H122&gt;='Методика оценки'!$H$126,H122&lt;='Методика оценки'!$J$126),'Методика оценки'!$E$126,IF(H122&gt;='Методика оценки'!$H$127,'Методика оценки'!$E$127,"ошибка")))))</f>
        <v>0</v>
      </c>
      <c r="F122" s="48" t="s">
        <v>222</v>
      </c>
      <c r="G122" s="16"/>
      <c r="H122" s="15"/>
      <c r="I122" s="15"/>
      <c r="J122" s="15" t="s">
        <v>78</v>
      </c>
    </row>
    <row r="123" spans="1:10" x14ac:dyDescent="0.25">
      <c r="A123" s="2"/>
      <c r="B123" s="2"/>
      <c r="C123" s="32"/>
      <c r="D123" s="55"/>
      <c r="E123" s="4">
        <v>0</v>
      </c>
      <c r="F123" s="48"/>
      <c r="G123" s="16" t="s">
        <v>53</v>
      </c>
      <c r="H123" s="15">
        <v>2</v>
      </c>
      <c r="I123" s="15" t="s">
        <v>51</v>
      </c>
      <c r="J123" s="15">
        <v>2.5499999999999998</v>
      </c>
    </row>
    <row r="124" spans="1:10" x14ac:dyDescent="0.25">
      <c r="A124" s="2"/>
      <c r="B124" s="2"/>
      <c r="C124" s="32"/>
      <c r="D124" s="55"/>
      <c r="E124" s="4">
        <v>25</v>
      </c>
      <c r="F124" s="49"/>
      <c r="G124" s="16" t="s">
        <v>53</v>
      </c>
      <c r="H124" s="15">
        <v>2.56</v>
      </c>
      <c r="I124" s="15" t="s">
        <v>51</v>
      </c>
      <c r="J124" s="15">
        <v>3.55</v>
      </c>
    </row>
    <row r="125" spans="1:10" x14ac:dyDescent="0.25">
      <c r="A125" s="2"/>
      <c r="B125" s="2"/>
      <c r="C125" s="32"/>
      <c r="D125" s="55"/>
      <c r="E125" s="4">
        <v>50</v>
      </c>
      <c r="F125" s="49"/>
      <c r="G125" s="16" t="s">
        <v>53</v>
      </c>
      <c r="H125" s="15">
        <v>3.56</v>
      </c>
      <c r="I125" s="15" t="s">
        <v>51</v>
      </c>
      <c r="J125" s="15">
        <v>4.05</v>
      </c>
    </row>
    <row r="126" spans="1:10" x14ac:dyDescent="0.25">
      <c r="A126" s="2"/>
      <c r="B126" s="2"/>
      <c r="C126" s="32"/>
      <c r="D126" s="55"/>
      <c r="E126" s="4">
        <v>75</v>
      </c>
      <c r="F126" s="49"/>
      <c r="G126" s="16" t="s">
        <v>53</v>
      </c>
      <c r="H126" s="15">
        <v>4.0599999999999996</v>
      </c>
      <c r="I126" s="15" t="s">
        <v>51</v>
      </c>
      <c r="J126" s="15">
        <v>4.55</v>
      </c>
    </row>
    <row r="127" spans="1:10" x14ac:dyDescent="0.25">
      <c r="A127" s="28"/>
      <c r="B127" s="2"/>
      <c r="C127" s="32"/>
      <c r="D127" s="55"/>
      <c r="E127" s="4">
        <v>100</v>
      </c>
      <c r="F127" s="49"/>
      <c r="G127" s="4" t="s">
        <v>53</v>
      </c>
      <c r="H127" s="15">
        <v>4.5599999999999996</v>
      </c>
      <c r="I127" s="15" t="s">
        <v>51</v>
      </c>
      <c r="J127" s="15">
        <v>5</v>
      </c>
    </row>
    <row r="128" spans="1:10" ht="30" x14ac:dyDescent="0.25">
      <c r="A128" s="2" t="s">
        <v>213</v>
      </c>
      <c r="B128" s="2"/>
      <c r="C128" s="32" t="s">
        <v>322</v>
      </c>
      <c r="D128" s="55">
        <v>0.1</v>
      </c>
      <c r="E128" s="15">
        <f>IF(H128&lt;='Методика оценки'!$J$129,'Методика оценки'!$E$129,IF(AND(H128&gt;='Методика оценки'!$H$130,H128&lt;='Методика оценки'!$J$130),'Методика оценки'!$E$130,IF(AND(H128&gt;='Методика оценки'!$H$131,H128&lt;='Методика оценки'!$J$131),'Методика оценки'!$E$131,IF(AND(H128&gt;='Методика оценки'!$H$132,H128&lt;='Методика оценки'!$J$132),'Методика оценки'!$E$132,IF(H128&gt;='Методика оценки'!$H$133,'Методика оценки'!$E$133,"ошибка")))))</f>
        <v>0</v>
      </c>
      <c r="F128" s="48" t="s">
        <v>223</v>
      </c>
      <c r="G128" s="16"/>
      <c r="H128" s="15"/>
      <c r="I128" s="15"/>
      <c r="J128" s="15" t="s">
        <v>79</v>
      </c>
    </row>
    <row r="129" spans="1:10" x14ac:dyDescent="0.25">
      <c r="A129" s="2"/>
      <c r="B129" s="2"/>
      <c r="C129" s="32"/>
      <c r="D129" s="55"/>
      <c r="E129" s="4">
        <v>0</v>
      </c>
      <c r="F129" s="48"/>
      <c r="G129" s="16" t="s">
        <v>53</v>
      </c>
      <c r="H129" s="15">
        <v>2</v>
      </c>
      <c r="I129" s="15" t="s">
        <v>51</v>
      </c>
      <c r="J129" s="15">
        <v>2.5499999999999998</v>
      </c>
    </row>
    <row r="130" spans="1:10" x14ac:dyDescent="0.25">
      <c r="A130" s="2"/>
      <c r="B130" s="2"/>
      <c r="C130" s="32"/>
      <c r="D130" s="55"/>
      <c r="E130" s="4">
        <v>25</v>
      </c>
      <c r="F130" s="49"/>
      <c r="G130" s="16" t="s">
        <v>53</v>
      </c>
      <c r="H130" s="15">
        <v>2.56</v>
      </c>
      <c r="I130" s="15" t="s">
        <v>51</v>
      </c>
      <c r="J130" s="15">
        <v>3.55</v>
      </c>
    </row>
    <row r="131" spans="1:10" x14ac:dyDescent="0.25">
      <c r="A131" s="2"/>
      <c r="B131" s="2"/>
      <c r="C131" s="32"/>
      <c r="D131" s="55"/>
      <c r="E131" s="4">
        <v>50</v>
      </c>
      <c r="F131" s="49"/>
      <c r="G131" s="16" t="s">
        <v>53</v>
      </c>
      <c r="H131" s="15">
        <v>3.56</v>
      </c>
      <c r="I131" s="15" t="s">
        <v>51</v>
      </c>
      <c r="J131" s="15">
        <v>4.05</v>
      </c>
    </row>
    <row r="132" spans="1:10" x14ac:dyDescent="0.25">
      <c r="A132" s="2"/>
      <c r="B132" s="2"/>
      <c r="C132" s="32"/>
      <c r="D132" s="55"/>
      <c r="E132" s="4">
        <v>75</v>
      </c>
      <c r="F132" s="49"/>
      <c r="G132" s="16" t="s">
        <v>53</v>
      </c>
      <c r="H132" s="15">
        <v>4.0599999999999996</v>
      </c>
      <c r="I132" s="15" t="s">
        <v>51</v>
      </c>
      <c r="J132" s="15">
        <v>4.55</v>
      </c>
    </row>
    <row r="133" spans="1:10" x14ac:dyDescent="0.25">
      <c r="A133" s="2"/>
      <c r="B133" s="2"/>
      <c r="C133" s="32"/>
      <c r="D133" s="55"/>
      <c r="E133" s="4">
        <v>100</v>
      </c>
      <c r="F133" s="49"/>
      <c r="G133" s="4" t="s">
        <v>53</v>
      </c>
      <c r="H133" s="15">
        <v>4.5599999999999996</v>
      </c>
      <c r="I133" s="15" t="s">
        <v>51</v>
      </c>
      <c r="J133" s="15">
        <v>5</v>
      </c>
    </row>
    <row r="134" spans="1:10" ht="30" x14ac:dyDescent="0.25">
      <c r="A134" s="2" t="s">
        <v>214</v>
      </c>
      <c r="B134" s="2"/>
      <c r="C134" s="32" t="s">
        <v>323</v>
      </c>
      <c r="D134" s="55">
        <v>0.1</v>
      </c>
      <c r="E134" s="15">
        <f>IF(H134&lt;='Методика оценки'!$J$135,'Методика оценки'!$E$135,IF(AND(H134&gt;='Методика оценки'!$H$136,H134&lt;='Методика оценки'!$J$136),'Методика оценки'!$E$136,IF(AND(H134&gt;='Методика оценки'!$H$137,H134&lt;='Методика оценки'!$J$137),'Методика оценки'!$E$137,IF(AND(H134&gt;='Методика оценки'!$H$138,H134&lt;='Методика оценки'!$J$138),'Методика оценки'!$E$138,IF(H134&gt;='Методика оценки'!$H$139,'Методика оценки'!$E$139,"ошибка")))))</f>
        <v>0</v>
      </c>
      <c r="F134" s="48" t="s">
        <v>224</v>
      </c>
      <c r="G134" s="16"/>
      <c r="H134" s="15"/>
      <c r="I134" s="15"/>
      <c r="J134" s="15" t="s">
        <v>82</v>
      </c>
    </row>
    <row r="135" spans="1:10" x14ac:dyDescent="0.25">
      <c r="A135" s="2"/>
      <c r="B135" s="2"/>
      <c r="C135" s="32"/>
      <c r="D135" s="55"/>
      <c r="E135" s="4">
        <v>0</v>
      </c>
      <c r="F135" s="48"/>
      <c r="G135" s="16" t="s">
        <v>53</v>
      </c>
      <c r="H135" s="15">
        <v>2</v>
      </c>
      <c r="I135" s="15" t="s">
        <v>51</v>
      </c>
      <c r="J135" s="15">
        <v>2.5499999999999998</v>
      </c>
    </row>
    <row r="136" spans="1:10" x14ac:dyDescent="0.25">
      <c r="A136" s="2"/>
      <c r="B136" s="2"/>
      <c r="C136" s="32"/>
      <c r="D136" s="55"/>
      <c r="E136" s="4">
        <v>25</v>
      </c>
      <c r="F136" s="49"/>
      <c r="G136" s="16" t="s">
        <v>53</v>
      </c>
      <c r="H136" s="15">
        <v>2.56</v>
      </c>
      <c r="I136" s="15" t="s">
        <v>51</v>
      </c>
      <c r="J136" s="15">
        <v>3.55</v>
      </c>
    </row>
    <row r="137" spans="1:10" x14ac:dyDescent="0.25">
      <c r="A137" s="2"/>
      <c r="B137" s="2"/>
      <c r="C137" s="32"/>
      <c r="D137" s="55"/>
      <c r="E137" s="4">
        <v>50</v>
      </c>
      <c r="F137" s="49"/>
      <c r="G137" s="16" t="s">
        <v>53</v>
      </c>
      <c r="H137" s="15">
        <v>3.56</v>
      </c>
      <c r="I137" s="15" t="s">
        <v>51</v>
      </c>
      <c r="J137" s="15">
        <v>4.05</v>
      </c>
    </row>
    <row r="138" spans="1:10" x14ac:dyDescent="0.25">
      <c r="A138" s="2"/>
      <c r="B138" s="2"/>
      <c r="C138" s="32"/>
      <c r="D138" s="55"/>
      <c r="E138" s="4">
        <v>75</v>
      </c>
      <c r="F138" s="49"/>
      <c r="G138" s="16" t="s">
        <v>53</v>
      </c>
      <c r="H138" s="15">
        <v>4.0599999999999996</v>
      </c>
      <c r="I138" s="15" t="s">
        <v>51</v>
      </c>
      <c r="J138" s="15">
        <v>4.55</v>
      </c>
    </row>
    <row r="139" spans="1:10" x14ac:dyDescent="0.25">
      <c r="A139" s="2"/>
      <c r="B139" s="2"/>
      <c r="C139" s="32"/>
      <c r="D139" s="55"/>
      <c r="E139" s="4">
        <v>100</v>
      </c>
      <c r="F139" s="49"/>
      <c r="G139" s="4" t="s">
        <v>53</v>
      </c>
      <c r="H139" s="15">
        <v>4.5599999999999996</v>
      </c>
      <c r="I139" s="15" t="s">
        <v>51</v>
      </c>
      <c r="J139" s="15">
        <v>5</v>
      </c>
    </row>
    <row r="140" spans="1:10" ht="45" x14ac:dyDescent="0.25">
      <c r="A140" s="2" t="s">
        <v>215</v>
      </c>
      <c r="B140" s="2"/>
      <c r="C140" s="32" t="s">
        <v>324</v>
      </c>
      <c r="D140" s="55">
        <v>0.1</v>
      </c>
      <c r="E140" s="15">
        <f>IF(H140&lt;='Методика оценки'!$J$141,'Методика оценки'!$E$141,IF(AND(H140&gt;='Методика оценки'!$H$142,H140&lt;='Методика оценки'!$J$142),'Методика оценки'!$E$142,IF(AND(H140&gt;='Методика оценки'!$H$143,H140&lt;='Методика оценки'!$J$143),'Методика оценки'!$E$143,IF(AND(H140&gt;='Методика оценки'!$H$144,H140&lt;='Методика оценки'!$J$144),'Методика оценки'!$E$144,IF(H140&gt;='Методика оценки'!$H$145,'Методика оценки'!$E$145,"ошибка")))))</f>
        <v>0</v>
      </c>
      <c r="F140" s="48" t="s">
        <v>325</v>
      </c>
      <c r="G140" s="16"/>
      <c r="H140" s="15"/>
      <c r="I140" s="15"/>
      <c r="J140" s="15" t="s">
        <v>84</v>
      </c>
    </row>
    <row r="141" spans="1:10" x14ac:dyDescent="0.25">
      <c r="A141" s="28"/>
      <c r="B141" s="2"/>
      <c r="C141" s="17"/>
      <c r="D141" s="55"/>
      <c r="E141" s="4">
        <v>0</v>
      </c>
      <c r="F141" s="48"/>
      <c r="G141" s="16" t="s">
        <v>53</v>
      </c>
      <c r="H141" s="15">
        <v>2</v>
      </c>
      <c r="I141" s="15" t="s">
        <v>51</v>
      </c>
      <c r="J141" s="15">
        <v>2.5499999999999998</v>
      </c>
    </row>
    <row r="142" spans="1:10" x14ac:dyDescent="0.25">
      <c r="A142" s="2"/>
      <c r="B142" s="2"/>
      <c r="C142" s="17"/>
      <c r="D142" s="55"/>
      <c r="E142" s="4">
        <v>25</v>
      </c>
      <c r="F142" s="49"/>
      <c r="G142" s="16" t="s">
        <v>53</v>
      </c>
      <c r="H142" s="15">
        <v>2.56</v>
      </c>
      <c r="I142" s="15" t="s">
        <v>51</v>
      </c>
      <c r="J142" s="15">
        <v>3.55</v>
      </c>
    </row>
    <row r="143" spans="1:10" x14ac:dyDescent="0.25">
      <c r="A143" s="2"/>
      <c r="B143" s="2"/>
      <c r="C143" s="17"/>
      <c r="D143" s="55"/>
      <c r="E143" s="4">
        <v>50</v>
      </c>
      <c r="F143" s="49"/>
      <c r="G143" s="16" t="s">
        <v>53</v>
      </c>
      <c r="H143" s="15">
        <v>3.56</v>
      </c>
      <c r="I143" s="15" t="s">
        <v>51</v>
      </c>
      <c r="J143" s="15">
        <v>4.05</v>
      </c>
    </row>
    <row r="144" spans="1:10" x14ac:dyDescent="0.25">
      <c r="A144" s="2"/>
      <c r="B144" s="2"/>
      <c r="C144" s="17"/>
      <c r="D144" s="55"/>
      <c r="E144" s="4">
        <v>75</v>
      </c>
      <c r="F144" s="49"/>
      <c r="G144" s="16" t="s">
        <v>53</v>
      </c>
      <c r="H144" s="15">
        <v>4.0599999999999996</v>
      </c>
      <c r="I144" s="15" t="s">
        <v>51</v>
      </c>
      <c r="J144" s="15">
        <v>4.55</v>
      </c>
    </row>
    <row r="145" spans="1:10" x14ac:dyDescent="0.25">
      <c r="A145" s="2"/>
      <c r="B145" s="2"/>
      <c r="C145" s="17"/>
      <c r="D145" s="55"/>
      <c r="E145" s="4">
        <v>100</v>
      </c>
      <c r="F145" s="49"/>
      <c r="G145" s="4" t="s">
        <v>53</v>
      </c>
      <c r="H145" s="15">
        <v>4.5599999999999996</v>
      </c>
      <c r="I145" s="15" t="s">
        <v>51</v>
      </c>
      <c r="J145" s="15">
        <v>5</v>
      </c>
    </row>
    <row r="146" spans="1:10" ht="87" customHeight="1" x14ac:dyDescent="0.25">
      <c r="A146" s="19" t="s">
        <v>146</v>
      </c>
      <c r="B146" s="19"/>
      <c r="C146" s="19" t="s">
        <v>227</v>
      </c>
      <c r="D146" s="56">
        <v>0.4</v>
      </c>
      <c r="E146" s="34"/>
      <c r="F146" s="51" t="s">
        <v>230</v>
      </c>
      <c r="G146" s="20"/>
      <c r="H146" s="34"/>
      <c r="I146" s="34"/>
      <c r="J146" s="34"/>
    </row>
    <row r="147" spans="1:10" ht="45" x14ac:dyDescent="0.25">
      <c r="A147" s="2" t="s">
        <v>225</v>
      </c>
      <c r="B147" s="2"/>
      <c r="C147" s="32" t="s">
        <v>228</v>
      </c>
      <c r="D147" s="55">
        <v>0.5</v>
      </c>
      <c r="E147" s="15">
        <f>IF(H147&lt;='Методика оценки'!$J$148,'Методика оценки'!$E$148,IF(AND(H147&gt;='Методика оценки'!$H$149,H147&lt;='Методика оценки'!$J$149),'Методика оценки'!$E$149,IF(AND(H147&gt;='Методика оценки'!$H$150,H147&lt;='Методика оценки'!$J$150),'Методика оценки'!$E$150,IF(AND(H147&gt;='Методика оценки'!$H$151,H147&lt;='Методика оценки'!$J$151),'Методика оценки'!$E$151,IF(H147&gt;='Методика оценки'!$H$152,'Методика оценки'!$E$152,"ошибка")))))</f>
        <v>0</v>
      </c>
      <c r="F147" s="48" t="s">
        <v>231</v>
      </c>
      <c r="G147" s="16"/>
      <c r="H147" s="15"/>
      <c r="I147" s="15"/>
      <c r="J147" s="15" t="s">
        <v>90</v>
      </c>
    </row>
    <row r="148" spans="1:10" x14ac:dyDescent="0.25">
      <c r="A148" s="2"/>
      <c r="B148" s="2"/>
      <c r="C148" s="26"/>
      <c r="D148" s="55"/>
      <c r="E148" s="4">
        <v>0</v>
      </c>
      <c r="F148" s="48"/>
      <c r="G148" s="16" t="s">
        <v>53</v>
      </c>
      <c r="H148" s="15">
        <v>2</v>
      </c>
      <c r="I148" s="15" t="s">
        <v>51</v>
      </c>
      <c r="J148" s="15">
        <v>2.5499999999999998</v>
      </c>
    </row>
    <row r="149" spans="1:10" x14ac:dyDescent="0.25">
      <c r="A149" s="2"/>
      <c r="B149" s="2"/>
      <c r="C149" s="26"/>
      <c r="D149" s="55"/>
      <c r="E149" s="4">
        <v>25</v>
      </c>
      <c r="F149" s="49"/>
      <c r="G149" s="16" t="s">
        <v>53</v>
      </c>
      <c r="H149" s="15">
        <v>2.56</v>
      </c>
      <c r="I149" s="15" t="s">
        <v>51</v>
      </c>
      <c r="J149" s="15">
        <v>3.55</v>
      </c>
    </row>
    <row r="150" spans="1:10" x14ac:dyDescent="0.25">
      <c r="A150" s="2"/>
      <c r="B150" s="2"/>
      <c r="C150" s="26"/>
      <c r="D150" s="55"/>
      <c r="E150" s="4">
        <v>50</v>
      </c>
      <c r="F150" s="49"/>
      <c r="G150" s="16" t="s">
        <v>53</v>
      </c>
      <c r="H150" s="15">
        <v>3.56</v>
      </c>
      <c r="I150" s="15" t="s">
        <v>51</v>
      </c>
      <c r="J150" s="15">
        <v>4.05</v>
      </c>
    </row>
    <row r="151" spans="1:10" x14ac:dyDescent="0.25">
      <c r="A151" s="2"/>
      <c r="B151" s="2"/>
      <c r="C151" s="26"/>
      <c r="D151" s="55"/>
      <c r="E151" s="4">
        <v>75</v>
      </c>
      <c r="F151" s="49"/>
      <c r="G151" s="16" t="s">
        <v>53</v>
      </c>
      <c r="H151" s="15">
        <v>4.0599999999999996</v>
      </c>
      <c r="I151" s="15" t="s">
        <v>51</v>
      </c>
      <c r="J151" s="15">
        <v>4.55</v>
      </c>
    </row>
    <row r="152" spans="1:10" x14ac:dyDescent="0.25">
      <c r="A152" s="2"/>
      <c r="B152" s="2"/>
      <c r="C152" s="26"/>
      <c r="D152" s="55"/>
      <c r="E152" s="4">
        <v>100</v>
      </c>
      <c r="F152" s="49"/>
      <c r="G152" s="4" t="s">
        <v>53</v>
      </c>
      <c r="H152" s="15">
        <v>4.5599999999999996</v>
      </c>
      <c r="I152" s="15" t="s">
        <v>51</v>
      </c>
      <c r="J152" s="15">
        <v>5</v>
      </c>
    </row>
    <row r="153" spans="1:10" ht="30" x14ac:dyDescent="0.25">
      <c r="A153" s="2" t="s">
        <v>226</v>
      </c>
      <c r="B153" s="2"/>
      <c r="C153" s="17" t="s">
        <v>229</v>
      </c>
      <c r="D153" s="55">
        <v>0.5</v>
      </c>
      <c r="E153" s="15">
        <f>IF(H153&lt;='Методика оценки'!$J$154,'Методика оценки'!$E$154,IF(AND(H153&gt;='Методика оценки'!$H$155,H153&lt;='Методика оценки'!$J$155),'Методика оценки'!$E$155,IF(AND(H153&gt;='Методика оценки'!$H$156,H153&lt;='Методика оценки'!$J$156),'Методика оценки'!$E$156,IF(AND(H153&gt;='Методика оценки'!$H$157,H153&lt;='Методика оценки'!$J$157),'Методика оценки'!$E$157,IF(H153&gt;='Методика оценки'!$H$158,'Методика оценки'!$E$158,"ошибка")))))</f>
        <v>0</v>
      </c>
      <c r="F153" s="48" t="s">
        <v>232</v>
      </c>
      <c r="G153" s="16"/>
      <c r="H153" s="15"/>
      <c r="I153" s="15"/>
      <c r="J153" s="15" t="s">
        <v>91</v>
      </c>
    </row>
    <row r="154" spans="1:10" x14ac:dyDescent="0.25">
      <c r="A154" s="2"/>
      <c r="B154" s="2"/>
      <c r="C154" s="17"/>
      <c r="D154" s="55"/>
      <c r="E154" s="4">
        <v>0</v>
      </c>
      <c r="F154" s="48"/>
      <c r="G154" s="16" t="s">
        <v>53</v>
      </c>
      <c r="H154" s="15">
        <v>2</v>
      </c>
      <c r="I154" s="15" t="s">
        <v>51</v>
      </c>
      <c r="J154" s="15">
        <v>2.5499999999999998</v>
      </c>
    </row>
    <row r="155" spans="1:10" x14ac:dyDescent="0.25">
      <c r="A155" s="2"/>
      <c r="B155" s="2"/>
      <c r="C155" s="17"/>
      <c r="D155" s="55"/>
      <c r="E155" s="4">
        <v>25</v>
      </c>
      <c r="F155" s="49"/>
      <c r="G155" s="16" t="s">
        <v>53</v>
      </c>
      <c r="H155" s="15">
        <v>2.56</v>
      </c>
      <c r="I155" s="15" t="s">
        <v>51</v>
      </c>
      <c r="J155" s="15">
        <v>3.55</v>
      </c>
    </row>
    <row r="156" spans="1:10" x14ac:dyDescent="0.25">
      <c r="A156" s="2"/>
      <c r="B156" s="2"/>
      <c r="C156" s="17"/>
      <c r="D156" s="55"/>
      <c r="E156" s="4">
        <v>50</v>
      </c>
      <c r="F156" s="49"/>
      <c r="G156" s="16" t="s">
        <v>53</v>
      </c>
      <c r="H156" s="15">
        <v>3.56</v>
      </c>
      <c r="I156" s="15" t="s">
        <v>51</v>
      </c>
      <c r="J156" s="15">
        <v>4.05</v>
      </c>
    </row>
    <row r="157" spans="1:10" x14ac:dyDescent="0.25">
      <c r="A157" s="2"/>
      <c r="B157" s="2"/>
      <c r="C157" s="17"/>
      <c r="D157" s="55"/>
      <c r="E157" s="4">
        <v>75</v>
      </c>
      <c r="F157" s="49"/>
      <c r="G157" s="16" t="s">
        <v>53</v>
      </c>
      <c r="H157" s="15">
        <v>4.0599999999999996</v>
      </c>
      <c r="I157" s="15" t="s">
        <v>51</v>
      </c>
      <c r="J157" s="15">
        <v>4.55</v>
      </c>
    </row>
    <row r="158" spans="1:10" x14ac:dyDescent="0.25">
      <c r="A158" s="2"/>
      <c r="B158" s="2"/>
      <c r="C158" s="17"/>
      <c r="D158" s="55"/>
      <c r="E158" s="4">
        <v>100</v>
      </c>
      <c r="F158" s="49"/>
      <c r="G158" s="4" t="s">
        <v>53</v>
      </c>
      <c r="H158" s="15">
        <v>4.5599999999999996</v>
      </c>
      <c r="I158" s="15" t="s">
        <v>51</v>
      </c>
      <c r="J158" s="15">
        <v>5</v>
      </c>
    </row>
    <row r="159" spans="1:10" ht="92.25" customHeight="1" x14ac:dyDescent="0.25">
      <c r="A159" s="19" t="s">
        <v>147</v>
      </c>
      <c r="B159" s="19"/>
      <c r="C159" s="19" t="s">
        <v>233</v>
      </c>
      <c r="D159" s="56">
        <v>0.2</v>
      </c>
      <c r="E159" s="34">
        <f>IF(H159&lt;='Методика оценки'!$J$160,'Методика оценки'!$E$160,IF(AND(H159&gt;='Методика оценки'!$H$161,H159&lt;='Методика оценки'!$J$161),'Методика оценки'!$E$161,IF(AND(H159&gt;='Методика оценки'!$H$162,H159&lt;='Методика оценки'!$J$162),'Методика оценки'!$E$162,IF(AND(H159&gt;='Методика оценки'!$H$63,H159&lt;='Методика оценки'!$J$163),'Методика оценки'!$E$163,IF(H159&gt;='Методика оценки'!$H$164,'Методика оценки'!$E$164,"ошибка")))))</f>
        <v>0</v>
      </c>
      <c r="F159" s="51" t="s">
        <v>234</v>
      </c>
      <c r="G159" s="20"/>
      <c r="H159" s="34"/>
      <c r="I159" s="34"/>
      <c r="J159" s="34" t="s">
        <v>92</v>
      </c>
    </row>
    <row r="160" spans="1:10" x14ac:dyDescent="0.25">
      <c r="A160" s="2"/>
      <c r="B160" s="2"/>
      <c r="C160" s="17"/>
      <c r="D160" s="55"/>
      <c r="E160" s="4">
        <v>0</v>
      </c>
      <c r="F160" s="48"/>
      <c r="G160" s="16" t="s">
        <v>53</v>
      </c>
      <c r="H160" s="15">
        <v>2</v>
      </c>
      <c r="I160" s="15" t="s">
        <v>51</v>
      </c>
      <c r="J160" s="15">
        <v>2.5499999999999998</v>
      </c>
    </row>
    <row r="161" spans="1:11" x14ac:dyDescent="0.25">
      <c r="A161" s="2"/>
      <c r="B161" s="2"/>
      <c r="C161" s="17"/>
      <c r="D161" s="55"/>
      <c r="E161" s="4">
        <v>25</v>
      </c>
      <c r="F161" s="49"/>
      <c r="G161" s="16" t="s">
        <v>53</v>
      </c>
      <c r="H161" s="15">
        <v>2.56</v>
      </c>
      <c r="I161" s="15" t="s">
        <v>51</v>
      </c>
      <c r="J161" s="15">
        <v>3.55</v>
      </c>
    </row>
    <row r="162" spans="1:11" x14ac:dyDescent="0.25">
      <c r="A162" s="2"/>
      <c r="B162" s="2"/>
      <c r="C162" s="17"/>
      <c r="D162" s="55"/>
      <c r="E162" s="4">
        <v>50</v>
      </c>
      <c r="F162" s="49"/>
      <c r="G162" s="16" t="s">
        <v>53</v>
      </c>
      <c r="H162" s="15">
        <v>3.56</v>
      </c>
      <c r="I162" s="15" t="s">
        <v>51</v>
      </c>
      <c r="J162" s="15">
        <v>4.05</v>
      </c>
    </row>
    <row r="163" spans="1:11" x14ac:dyDescent="0.25">
      <c r="A163" s="2"/>
      <c r="B163" s="2"/>
      <c r="C163" s="17"/>
      <c r="D163" s="55"/>
      <c r="E163" s="4">
        <v>75</v>
      </c>
      <c r="F163" s="49"/>
      <c r="G163" s="16" t="s">
        <v>53</v>
      </c>
      <c r="H163" s="15">
        <v>4.0599999999999996</v>
      </c>
      <c r="I163" s="15" t="s">
        <v>51</v>
      </c>
      <c r="J163" s="15">
        <v>4.55</v>
      </c>
    </row>
    <row r="164" spans="1:11" x14ac:dyDescent="0.25">
      <c r="A164" s="2"/>
      <c r="B164" s="2"/>
      <c r="C164" s="17"/>
      <c r="D164" s="55"/>
      <c r="E164" s="4">
        <v>100</v>
      </c>
      <c r="F164" s="49"/>
      <c r="G164" s="4" t="s">
        <v>53</v>
      </c>
      <c r="H164" s="15">
        <v>4.5599999999999996</v>
      </c>
      <c r="I164" s="15" t="s">
        <v>51</v>
      </c>
      <c r="J164" s="15">
        <v>5</v>
      </c>
    </row>
    <row r="165" spans="1:11" ht="30" x14ac:dyDescent="0.25">
      <c r="A165" s="21" t="s">
        <v>86</v>
      </c>
      <c r="B165" s="33" t="s">
        <v>235</v>
      </c>
      <c r="C165" s="23" t="s">
        <v>2</v>
      </c>
      <c r="D165" s="57">
        <v>0.15</v>
      </c>
      <c r="E165" s="22"/>
      <c r="F165" s="50"/>
      <c r="G165" s="22"/>
      <c r="H165" s="70"/>
      <c r="I165" s="70"/>
      <c r="J165" s="70"/>
    </row>
    <row r="166" spans="1:11" ht="61.5" customHeight="1" x14ac:dyDescent="0.25">
      <c r="A166" s="19" t="s">
        <v>151</v>
      </c>
      <c r="B166" s="18"/>
      <c r="C166" s="19" t="s">
        <v>236</v>
      </c>
      <c r="D166" s="56">
        <v>0.5</v>
      </c>
      <c r="E166" s="34"/>
      <c r="F166" s="51" t="s">
        <v>255</v>
      </c>
      <c r="G166" s="20"/>
      <c r="H166" s="34"/>
      <c r="I166" s="34"/>
      <c r="J166" s="34"/>
      <c r="K166" s="40"/>
    </row>
    <row r="167" spans="1:11" x14ac:dyDescent="0.25">
      <c r="A167" s="2" t="s">
        <v>237</v>
      </c>
      <c r="B167" s="2"/>
      <c r="C167" s="32" t="s">
        <v>326</v>
      </c>
      <c r="D167" s="55">
        <v>0.15</v>
      </c>
      <c r="E167" s="15">
        <f>IF(H167&lt;='Методика оценки'!$J$168,'Методика оценки'!$E$168,IF(AND(H167&gt;='Методика оценки'!$H$169,H167&lt;='Методика оценки'!$J$169),'Методика оценки'!$E$169,IF(AND(H167&gt;='Методика оценки'!$H$170,H167&lt;='Методика оценки'!$J$170),'Методика оценки'!$E$170,IF(AND(H167&gt;='Методика оценки'!$H$171,H167&lt;='Методика оценки'!$J$171),'Методика оценки'!$E$171,IF(H167&gt;='Методика оценки'!$H$172,'Методика оценки'!$E$172,"ошибка")))))</f>
        <v>0</v>
      </c>
      <c r="F167" s="2" t="s">
        <v>246</v>
      </c>
      <c r="G167" s="16"/>
      <c r="H167" s="15"/>
      <c r="I167" s="15"/>
      <c r="J167" s="15" t="s">
        <v>94</v>
      </c>
    </row>
    <row r="168" spans="1:11" x14ac:dyDescent="0.25">
      <c r="A168" s="2"/>
      <c r="B168" s="2"/>
      <c r="C168" s="32"/>
      <c r="D168" s="55"/>
      <c r="E168" s="4">
        <v>0</v>
      </c>
      <c r="F168" s="48"/>
      <c r="G168" s="16" t="s">
        <v>53</v>
      </c>
      <c r="H168" s="15">
        <v>2</v>
      </c>
      <c r="I168" s="15" t="s">
        <v>51</v>
      </c>
      <c r="J168" s="15">
        <v>2.5499999999999998</v>
      </c>
    </row>
    <row r="169" spans="1:11" x14ac:dyDescent="0.25">
      <c r="A169" s="2"/>
      <c r="B169" s="2"/>
      <c r="C169" s="32"/>
      <c r="D169" s="55"/>
      <c r="E169" s="4">
        <v>25</v>
      </c>
      <c r="F169" s="49"/>
      <c r="G169" s="16" t="s">
        <v>53</v>
      </c>
      <c r="H169" s="15">
        <v>2.56</v>
      </c>
      <c r="I169" s="15" t="s">
        <v>51</v>
      </c>
      <c r="J169" s="15">
        <v>3.55</v>
      </c>
    </row>
    <row r="170" spans="1:11" x14ac:dyDescent="0.25">
      <c r="A170" s="2"/>
      <c r="B170" s="2"/>
      <c r="C170" s="32"/>
      <c r="D170" s="55"/>
      <c r="E170" s="4">
        <v>50</v>
      </c>
      <c r="F170" s="49"/>
      <c r="G170" s="16" t="s">
        <v>53</v>
      </c>
      <c r="H170" s="15">
        <v>3.56</v>
      </c>
      <c r="I170" s="15" t="s">
        <v>51</v>
      </c>
      <c r="J170" s="15">
        <v>4.05</v>
      </c>
    </row>
    <row r="171" spans="1:11" x14ac:dyDescent="0.25">
      <c r="A171" s="2"/>
      <c r="B171" s="2"/>
      <c r="C171" s="32"/>
      <c r="D171" s="55"/>
      <c r="E171" s="4">
        <v>75</v>
      </c>
      <c r="F171" s="49"/>
      <c r="G171" s="16" t="s">
        <v>53</v>
      </c>
      <c r="H171" s="15">
        <v>4.0599999999999996</v>
      </c>
      <c r="I171" s="15" t="s">
        <v>51</v>
      </c>
      <c r="J171" s="15">
        <v>4.55</v>
      </c>
    </row>
    <row r="172" spans="1:11" x14ac:dyDescent="0.25">
      <c r="A172" s="2"/>
      <c r="B172" s="2"/>
      <c r="C172" s="32"/>
      <c r="D172" s="55"/>
      <c r="E172" s="4">
        <v>100</v>
      </c>
      <c r="F172" s="49"/>
      <c r="G172" s="4" t="s">
        <v>53</v>
      </c>
      <c r="H172" s="15">
        <v>4.5599999999999996</v>
      </c>
      <c r="I172" s="15" t="s">
        <v>51</v>
      </c>
      <c r="J172" s="15">
        <v>5</v>
      </c>
    </row>
    <row r="173" spans="1:11" x14ac:dyDescent="0.25">
      <c r="A173" s="2" t="s">
        <v>238</v>
      </c>
      <c r="B173" s="2"/>
      <c r="C173" s="32" t="s">
        <v>327</v>
      </c>
      <c r="D173" s="55">
        <v>0.15</v>
      </c>
      <c r="E173" s="15">
        <f>IF(H173&lt;='Методика оценки'!$J$174,'Методика оценки'!$E$174,IF(AND(H173&gt;='Методика оценки'!$H$175,H173&lt;='Методика оценки'!$J$175),'Методика оценки'!$E$175,IF(AND(H173&gt;='Методика оценки'!$H$176,H173&lt;='Методика оценки'!$J$176),'Методика оценки'!$E$176,IF(AND(H173&gt;='Методика оценки'!$H$177,H173&lt;='Методика оценки'!$J$177),'Методика оценки'!$E$177,IF(H173&gt;='Методика оценки'!$H$178,'Методика оценки'!$E$178,"ошибка")))))</f>
        <v>0</v>
      </c>
      <c r="F173" s="2" t="s">
        <v>247</v>
      </c>
      <c r="G173" s="16"/>
      <c r="H173" s="15"/>
      <c r="I173" s="15"/>
      <c r="J173" s="15" t="s">
        <v>96</v>
      </c>
    </row>
    <row r="174" spans="1:11" x14ac:dyDescent="0.25">
      <c r="A174" s="2"/>
      <c r="B174" s="2"/>
      <c r="C174" s="32"/>
      <c r="D174" s="55"/>
      <c r="E174" s="4">
        <v>0</v>
      </c>
      <c r="F174" s="48"/>
      <c r="G174" s="16" t="s">
        <v>53</v>
      </c>
      <c r="H174" s="15">
        <v>2</v>
      </c>
      <c r="I174" s="15" t="s">
        <v>51</v>
      </c>
      <c r="J174" s="15">
        <v>2.5499999999999998</v>
      </c>
    </row>
    <row r="175" spans="1:11" x14ac:dyDescent="0.25">
      <c r="A175" s="2"/>
      <c r="B175" s="2"/>
      <c r="C175" s="32"/>
      <c r="D175" s="55"/>
      <c r="E175" s="4">
        <v>25</v>
      </c>
      <c r="F175" s="49"/>
      <c r="G175" s="16" t="s">
        <v>53</v>
      </c>
      <c r="H175" s="15">
        <v>2.56</v>
      </c>
      <c r="I175" s="15" t="s">
        <v>51</v>
      </c>
      <c r="J175" s="15">
        <v>3.55</v>
      </c>
    </row>
    <row r="176" spans="1:11" x14ac:dyDescent="0.25">
      <c r="A176" s="2"/>
      <c r="B176" s="2"/>
      <c r="C176" s="32"/>
      <c r="D176" s="55"/>
      <c r="E176" s="4">
        <v>50</v>
      </c>
      <c r="F176" s="49"/>
      <c r="G176" s="16" t="s">
        <v>53</v>
      </c>
      <c r="H176" s="15">
        <v>3.56</v>
      </c>
      <c r="I176" s="15" t="s">
        <v>51</v>
      </c>
      <c r="J176" s="15">
        <v>4.05</v>
      </c>
    </row>
    <row r="177" spans="1:10" x14ac:dyDescent="0.25">
      <c r="A177" s="2"/>
      <c r="B177" s="2"/>
      <c r="C177" s="32"/>
      <c r="D177" s="55"/>
      <c r="E177" s="4">
        <v>75</v>
      </c>
      <c r="F177" s="49"/>
      <c r="G177" s="16" t="s">
        <v>53</v>
      </c>
      <c r="H177" s="15">
        <v>4.0599999999999996</v>
      </c>
      <c r="I177" s="15" t="s">
        <v>51</v>
      </c>
      <c r="J177" s="15">
        <v>4.55</v>
      </c>
    </row>
    <row r="178" spans="1:10" x14ac:dyDescent="0.25">
      <c r="A178" s="2"/>
      <c r="B178" s="2"/>
      <c r="C178" s="32"/>
      <c r="D178" s="55"/>
      <c r="E178" s="4">
        <v>100</v>
      </c>
      <c r="F178" s="49"/>
      <c r="G178" s="4" t="s">
        <v>53</v>
      </c>
      <c r="H178" s="15">
        <v>4.5599999999999996</v>
      </c>
      <c r="I178" s="15" t="s">
        <v>51</v>
      </c>
      <c r="J178" s="15">
        <v>5</v>
      </c>
    </row>
    <row r="179" spans="1:10" x14ac:dyDescent="0.25">
      <c r="A179" s="2" t="s">
        <v>239</v>
      </c>
      <c r="B179" s="2"/>
      <c r="C179" s="32" t="s">
        <v>328</v>
      </c>
      <c r="D179" s="55">
        <v>0.1</v>
      </c>
      <c r="E179" s="15">
        <f>IF(H179&lt;='Методика оценки'!$J$180,'Методика оценки'!$E$180,IF(AND(H179&gt;='Методика оценки'!$H$181,H179&lt;='Методика оценки'!$J$181),'Методика оценки'!$E$181,IF(AND(H179&gt;='Методика оценки'!$H$182,H179&lt;='Методика оценки'!$J$182),'Методика оценки'!$E$182,IF(AND(H179&gt;='Методика оценки'!$H$183,H179&lt;='Методика оценки'!$J$183),'Методика оценки'!$E$183,IF(H179&gt;='Методика оценки'!$H$184,'Методика оценки'!$E$184,"ошибка")))))</f>
        <v>0</v>
      </c>
      <c r="F179" s="2" t="s">
        <v>248</v>
      </c>
      <c r="G179" s="16"/>
      <c r="H179" s="15"/>
      <c r="I179" s="15"/>
      <c r="J179" s="15" t="s">
        <v>98</v>
      </c>
    </row>
    <row r="180" spans="1:10" x14ac:dyDescent="0.25">
      <c r="A180" s="2"/>
      <c r="B180" s="2"/>
      <c r="C180" s="32"/>
      <c r="D180" s="55"/>
      <c r="E180" s="4">
        <v>0</v>
      </c>
      <c r="F180" s="48"/>
      <c r="G180" s="16" t="s">
        <v>53</v>
      </c>
      <c r="H180" s="15">
        <v>2</v>
      </c>
      <c r="I180" s="15" t="s">
        <v>51</v>
      </c>
      <c r="J180" s="15">
        <v>2.5499999999999998</v>
      </c>
    </row>
    <row r="181" spans="1:10" x14ac:dyDescent="0.25">
      <c r="A181" s="2"/>
      <c r="B181" s="2"/>
      <c r="C181" s="32"/>
      <c r="D181" s="55"/>
      <c r="E181" s="4">
        <v>25</v>
      </c>
      <c r="F181" s="49"/>
      <c r="G181" s="16" t="s">
        <v>53</v>
      </c>
      <c r="H181" s="15">
        <v>2.56</v>
      </c>
      <c r="I181" s="15" t="s">
        <v>51</v>
      </c>
      <c r="J181" s="15">
        <v>3.55</v>
      </c>
    </row>
    <row r="182" spans="1:10" x14ac:dyDescent="0.25">
      <c r="A182" s="2"/>
      <c r="B182" s="2"/>
      <c r="C182" s="32"/>
      <c r="D182" s="55"/>
      <c r="E182" s="4">
        <v>50</v>
      </c>
      <c r="F182" s="49"/>
      <c r="G182" s="16" t="s">
        <v>53</v>
      </c>
      <c r="H182" s="15">
        <v>3.56</v>
      </c>
      <c r="I182" s="15" t="s">
        <v>51</v>
      </c>
      <c r="J182" s="15">
        <v>4.05</v>
      </c>
    </row>
    <row r="183" spans="1:10" x14ac:dyDescent="0.25">
      <c r="A183" s="2"/>
      <c r="B183" s="2"/>
      <c r="C183" s="32"/>
      <c r="D183" s="55"/>
      <c r="E183" s="4">
        <v>75</v>
      </c>
      <c r="F183" s="49"/>
      <c r="G183" s="16" t="s">
        <v>53</v>
      </c>
      <c r="H183" s="15">
        <v>4.0599999999999996</v>
      </c>
      <c r="I183" s="15" t="s">
        <v>51</v>
      </c>
      <c r="J183" s="15">
        <v>4.55</v>
      </c>
    </row>
    <row r="184" spans="1:10" x14ac:dyDescent="0.25">
      <c r="A184" s="2"/>
      <c r="B184" s="2"/>
      <c r="C184" s="32"/>
      <c r="D184" s="55"/>
      <c r="E184" s="4">
        <v>100</v>
      </c>
      <c r="F184" s="49"/>
      <c r="G184" s="4" t="s">
        <v>53</v>
      </c>
      <c r="H184" s="15">
        <v>4.5599999999999996</v>
      </c>
      <c r="I184" s="15" t="s">
        <v>51</v>
      </c>
      <c r="J184" s="15">
        <v>5</v>
      </c>
    </row>
    <row r="185" spans="1:10" x14ac:dyDescent="0.25">
      <c r="A185" s="2" t="s">
        <v>240</v>
      </c>
      <c r="B185" s="2"/>
      <c r="C185" s="32" t="s">
        <v>329</v>
      </c>
      <c r="D185" s="55">
        <v>0.1</v>
      </c>
      <c r="E185" s="15">
        <f>IF(H185&lt;='Методика оценки'!$J$186,'Методика оценки'!$E$186,IF(AND(H185&gt;='Методика оценки'!$H$187,H185&lt;='Методика оценки'!$J$187),'Методика оценки'!$E$187,IF(AND(H185&gt;='Методика оценки'!$H$188,H185&lt;='Методика оценки'!$J$188),'Методика оценки'!$E$188,IF(AND(H185&gt;='Методика оценки'!$H$189,H185&lt;='Методика оценки'!$J$189),'Методика оценки'!$E$189,IF(H185&gt;='Методика оценки'!$H$190,'Методика оценки'!$E$190,"ошибка")))))</f>
        <v>0</v>
      </c>
      <c r="F185" s="2" t="s">
        <v>249</v>
      </c>
      <c r="G185" s="16"/>
      <c r="H185" s="15"/>
      <c r="I185" s="15"/>
      <c r="J185" s="15" t="s">
        <v>100</v>
      </c>
    </row>
    <row r="186" spans="1:10" x14ac:dyDescent="0.25">
      <c r="A186" s="2"/>
      <c r="B186" s="2"/>
      <c r="C186" s="32"/>
      <c r="D186" s="55"/>
      <c r="E186" s="4">
        <v>0</v>
      </c>
      <c r="F186" s="48"/>
      <c r="G186" s="16" t="s">
        <v>53</v>
      </c>
      <c r="H186" s="15">
        <v>2</v>
      </c>
      <c r="I186" s="15" t="s">
        <v>51</v>
      </c>
      <c r="J186" s="15">
        <v>2.5499999999999998</v>
      </c>
    </row>
    <row r="187" spans="1:10" x14ac:dyDescent="0.25">
      <c r="A187" s="2"/>
      <c r="B187" s="2"/>
      <c r="C187" s="32"/>
      <c r="D187" s="55"/>
      <c r="E187" s="4">
        <v>25</v>
      </c>
      <c r="F187" s="49"/>
      <c r="G187" s="16" t="s">
        <v>53</v>
      </c>
      <c r="H187" s="15">
        <v>2.56</v>
      </c>
      <c r="I187" s="15" t="s">
        <v>51</v>
      </c>
      <c r="J187" s="15">
        <v>3.55</v>
      </c>
    </row>
    <row r="188" spans="1:10" x14ac:dyDescent="0.25">
      <c r="A188" s="2"/>
      <c r="B188" s="2"/>
      <c r="C188" s="32"/>
      <c r="D188" s="55"/>
      <c r="E188" s="4">
        <v>50</v>
      </c>
      <c r="F188" s="49"/>
      <c r="G188" s="16" t="s">
        <v>53</v>
      </c>
      <c r="H188" s="15">
        <v>3.56</v>
      </c>
      <c r="I188" s="15" t="s">
        <v>51</v>
      </c>
      <c r="J188" s="15">
        <v>4.05</v>
      </c>
    </row>
    <row r="189" spans="1:10" x14ac:dyDescent="0.25">
      <c r="A189" s="2"/>
      <c r="B189" s="2"/>
      <c r="C189" s="32"/>
      <c r="D189" s="55"/>
      <c r="E189" s="4">
        <v>75</v>
      </c>
      <c r="F189" s="49"/>
      <c r="G189" s="16" t="s">
        <v>53</v>
      </c>
      <c r="H189" s="15">
        <v>4.0599999999999996</v>
      </c>
      <c r="I189" s="15" t="s">
        <v>51</v>
      </c>
      <c r="J189" s="15">
        <v>4.55</v>
      </c>
    </row>
    <row r="190" spans="1:10" x14ac:dyDescent="0.25">
      <c r="A190" s="2"/>
      <c r="B190" s="2"/>
      <c r="C190" s="32"/>
      <c r="D190" s="55"/>
      <c r="E190" s="4">
        <v>100</v>
      </c>
      <c r="F190" s="49"/>
      <c r="G190" s="4" t="s">
        <v>53</v>
      </c>
      <c r="H190" s="15">
        <v>4.5599999999999996</v>
      </c>
      <c r="I190" s="15" t="s">
        <v>51</v>
      </c>
      <c r="J190" s="15">
        <v>5</v>
      </c>
    </row>
    <row r="191" spans="1:10" x14ac:dyDescent="0.25">
      <c r="A191" s="2" t="s">
        <v>241</v>
      </c>
      <c r="B191" s="2"/>
      <c r="C191" s="32" t="s">
        <v>330</v>
      </c>
      <c r="D191" s="55">
        <v>0.1</v>
      </c>
      <c r="E191" s="15">
        <f>IF(H191&lt;='Методика оценки'!$J$192,'Методика оценки'!$E$192,IF(AND(H191&gt;='Методика оценки'!$H$193,H191&lt;='Методика оценки'!$J$193),'Методика оценки'!$E$193,IF(AND(H191&gt;='Методика оценки'!$H$194,H191&lt;='Методика оценки'!$J$194),'Методика оценки'!$E$194,IF(AND(H191&gt;='Методика оценки'!$H$195,H191&lt;='Методика оценки'!$J$195),'Методика оценки'!$E$195,IF(H191&gt;='Методика оценки'!$H$196,'Методика оценки'!$E$196,"ошибка")))))</f>
        <v>0</v>
      </c>
      <c r="F191" s="2" t="s">
        <v>250</v>
      </c>
      <c r="G191" s="16"/>
      <c r="H191" s="15"/>
      <c r="I191" s="15"/>
      <c r="J191" s="15" t="s">
        <v>102</v>
      </c>
    </row>
    <row r="192" spans="1:10" x14ac:dyDescent="0.25">
      <c r="A192" s="2"/>
      <c r="B192" s="2"/>
      <c r="C192" s="32"/>
      <c r="D192" s="55"/>
      <c r="E192" s="4">
        <v>0</v>
      </c>
      <c r="F192" s="48"/>
      <c r="G192" s="16" t="s">
        <v>53</v>
      </c>
      <c r="H192" s="15">
        <v>2</v>
      </c>
      <c r="I192" s="15" t="s">
        <v>51</v>
      </c>
      <c r="J192" s="15">
        <v>2.5499999999999998</v>
      </c>
    </row>
    <row r="193" spans="1:10" x14ac:dyDescent="0.25">
      <c r="A193" s="2"/>
      <c r="B193" s="2"/>
      <c r="C193" s="32"/>
      <c r="D193" s="55"/>
      <c r="E193" s="4">
        <v>25</v>
      </c>
      <c r="F193" s="49"/>
      <c r="G193" s="16" t="s">
        <v>53</v>
      </c>
      <c r="H193" s="15">
        <v>2.56</v>
      </c>
      <c r="I193" s="15" t="s">
        <v>51</v>
      </c>
      <c r="J193" s="15">
        <v>3.55</v>
      </c>
    </row>
    <row r="194" spans="1:10" x14ac:dyDescent="0.25">
      <c r="A194" s="2"/>
      <c r="B194" s="2"/>
      <c r="C194" s="32"/>
      <c r="D194" s="55"/>
      <c r="E194" s="4">
        <v>50</v>
      </c>
      <c r="F194" s="49"/>
      <c r="G194" s="16" t="s">
        <v>53</v>
      </c>
      <c r="H194" s="15">
        <v>3.56</v>
      </c>
      <c r="I194" s="15" t="s">
        <v>51</v>
      </c>
      <c r="J194" s="15">
        <v>4.05</v>
      </c>
    </row>
    <row r="195" spans="1:10" x14ac:dyDescent="0.25">
      <c r="A195" s="2"/>
      <c r="B195" s="2"/>
      <c r="C195" s="32"/>
      <c r="D195" s="55"/>
      <c r="E195" s="4">
        <v>75</v>
      </c>
      <c r="F195" s="49"/>
      <c r="G195" s="16" t="s">
        <v>53</v>
      </c>
      <c r="H195" s="15">
        <v>4.0599999999999996</v>
      </c>
      <c r="I195" s="15" t="s">
        <v>51</v>
      </c>
      <c r="J195" s="15">
        <v>4.55</v>
      </c>
    </row>
    <row r="196" spans="1:10" x14ac:dyDescent="0.25">
      <c r="A196" s="2"/>
      <c r="B196" s="2"/>
      <c r="C196" s="32"/>
      <c r="D196" s="55"/>
      <c r="E196" s="4">
        <v>100</v>
      </c>
      <c r="F196" s="49"/>
      <c r="G196" s="4" t="s">
        <v>53</v>
      </c>
      <c r="H196" s="15">
        <v>4.5599999999999996</v>
      </c>
      <c r="I196" s="15" t="s">
        <v>51</v>
      </c>
      <c r="J196" s="15">
        <v>5</v>
      </c>
    </row>
    <row r="197" spans="1:10" x14ac:dyDescent="0.25">
      <c r="A197" s="2" t="s">
        <v>242</v>
      </c>
      <c r="B197" s="2"/>
      <c r="C197" s="32" t="s">
        <v>331</v>
      </c>
      <c r="D197" s="55">
        <v>0.1</v>
      </c>
      <c r="E197" s="15">
        <f>IF(H197&lt;='Методика оценки'!$J$198,'Методика оценки'!$E$198,IF(AND(H197&gt;='Методика оценки'!$H$199,H197&lt;='Методика оценки'!$J$199),'Методика оценки'!$E$199,IF(AND(H197&gt;='Методика оценки'!$H$200,H197&lt;='Методика оценки'!$J$200),'Методика оценки'!$E$200,IF(AND(H197&gt;='Методика оценки'!$H$201,H197&lt;='Методика оценки'!$J$201),'Методика оценки'!$E$201,IF(H197&gt;='Методика оценки'!$H$202,'Методика оценки'!$E$202,"ошибка")))))</f>
        <v>0</v>
      </c>
      <c r="F197" s="2" t="s">
        <v>251</v>
      </c>
      <c r="G197" s="16"/>
      <c r="H197" s="15"/>
      <c r="I197" s="15"/>
      <c r="J197" s="15" t="s">
        <v>103</v>
      </c>
    </row>
    <row r="198" spans="1:10" x14ac:dyDescent="0.25">
      <c r="A198" s="2"/>
      <c r="B198" s="2"/>
      <c r="C198" s="32"/>
      <c r="D198" s="55"/>
      <c r="E198" s="4">
        <v>0</v>
      </c>
      <c r="F198" s="48"/>
      <c r="G198" s="16" t="s">
        <v>53</v>
      </c>
      <c r="H198" s="15">
        <v>2</v>
      </c>
      <c r="I198" s="15" t="s">
        <v>51</v>
      </c>
      <c r="J198" s="15">
        <v>2.5499999999999998</v>
      </c>
    </row>
    <row r="199" spans="1:10" x14ac:dyDescent="0.25">
      <c r="A199" s="2"/>
      <c r="B199" s="2"/>
      <c r="C199" s="32"/>
      <c r="D199" s="55"/>
      <c r="E199" s="4">
        <v>25</v>
      </c>
      <c r="F199" s="49"/>
      <c r="G199" s="16" t="s">
        <v>53</v>
      </c>
      <c r="H199" s="15">
        <v>2.56</v>
      </c>
      <c r="I199" s="15" t="s">
        <v>51</v>
      </c>
      <c r="J199" s="15">
        <v>3.55</v>
      </c>
    </row>
    <row r="200" spans="1:10" x14ac:dyDescent="0.25">
      <c r="A200" s="2"/>
      <c r="B200" s="2"/>
      <c r="C200" s="32"/>
      <c r="D200" s="55"/>
      <c r="E200" s="4">
        <v>50</v>
      </c>
      <c r="F200" s="49"/>
      <c r="G200" s="16" t="s">
        <v>53</v>
      </c>
      <c r="H200" s="15">
        <v>3.56</v>
      </c>
      <c r="I200" s="15" t="s">
        <v>51</v>
      </c>
      <c r="J200" s="15">
        <v>4.05</v>
      </c>
    </row>
    <row r="201" spans="1:10" x14ac:dyDescent="0.25">
      <c r="A201" s="2"/>
      <c r="B201" s="2"/>
      <c r="C201" s="32"/>
      <c r="D201" s="55"/>
      <c r="E201" s="4">
        <v>75</v>
      </c>
      <c r="F201" s="49"/>
      <c r="G201" s="16" t="s">
        <v>53</v>
      </c>
      <c r="H201" s="15">
        <v>4.0599999999999996</v>
      </c>
      <c r="I201" s="15" t="s">
        <v>51</v>
      </c>
      <c r="J201" s="15">
        <v>4.55</v>
      </c>
    </row>
    <row r="202" spans="1:10" x14ac:dyDescent="0.25">
      <c r="A202" s="2"/>
      <c r="B202" s="2"/>
      <c r="C202" s="32"/>
      <c r="D202" s="55"/>
      <c r="E202" s="4">
        <v>100</v>
      </c>
      <c r="F202" s="49"/>
      <c r="G202" s="4" t="s">
        <v>53</v>
      </c>
      <c r="H202" s="15">
        <v>4.5599999999999996</v>
      </c>
      <c r="I202" s="15" t="s">
        <v>51</v>
      </c>
      <c r="J202" s="15">
        <v>5</v>
      </c>
    </row>
    <row r="203" spans="1:10" x14ac:dyDescent="0.25">
      <c r="A203" s="2" t="s">
        <v>243</v>
      </c>
      <c r="B203" s="2"/>
      <c r="C203" s="32" t="s">
        <v>332</v>
      </c>
      <c r="D203" s="55">
        <v>0.1</v>
      </c>
      <c r="E203" s="15">
        <f>IF(H203&lt;='Методика оценки'!$J$204,'Методика оценки'!$E$204,IF(AND(H203&gt;='Методика оценки'!$H$205,H203&lt;='Методика оценки'!$J$205),'Методика оценки'!$E$205,IF(AND(H203&gt;='Методика оценки'!$H$206,H203&lt;='Методика оценки'!$J$206),'Методика оценки'!$E$206,IF(AND(H203&gt;='Методика оценки'!$H$207,H203&lt;='Методика оценки'!$J$207),'Методика оценки'!$E$207,IF(H203&gt;='Методика оценки'!$H$208,'Методика оценки'!$E$208,"ошибка")))))</f>
        <v>0</v>
      </c>
      <c r="F203" s="2" t="s">
        <v>252</v>
      </c>
      <c r="G203" s="16"/>
      <c r="H203" s="15"/>
      <c r="I203" s="15"/>
      <c r="J203" s="15" t="s">
        <v>105</v>
      </c>
    </row>
    <row r="204" spans="1:10" x14ac:dyDescent="0.25">
      <c r="A204" s="2"/>
      <c r="B204" s="2"/>
      <c r="C204" s="32"/>
      <c r="D204" s="55"/>
      <c r="E204" s="4">
        <v>0</v>
      </c>
      <c r="F204" s="48"/>
      <c r="G204" s="16" t="s">
        <v>53</v>
      </c>
      <c r="H204" s="15">
        <v>2</v>
      </c>
      <c r="I204" s="15" t="s">
        <v>51</v>
      </c>
      <c r="J204" s="15">
        <v>2.5499999999999998</v>
      </c>
    </row>
    <row r="205" spans="1:10" x14ac:dyDescent="0.25">
      <c r="A205" s="2"/>
      <c r="B205" s="2"/>
      <c r="C205" s="32"/>
      <c r="D205" s="55"/>
      <c r="E205" s="4">
        <v>25</v>
      </c>
      <c r="F205" s="49"/>
      <c r="G205" s="16" t="s">
        <v>53</v>
      </c>
      <c r="H205" s="15">
        <v>2.56</v>
      </c>
      <c r="I205" s="15" t="s">
        <v>51</v>
      </c>
      <c r="J205" s="15">
        <v>3.55</v>
      </c>
    </row>
    <row r="206" spans="1:10" x14ac:dyDescent="0.25">
      <c r="A206" s="2"/>
      <c r="B206" s="2"/>
      <c r="C206" s="32"/>
      <c r="D206" s="55"/>
      <c r="E206" s="4">
        <v>50</v>
      </c>
      <c r="F206" s="49"/>
      <c r="G206" s="16" t="s">
        <v>53</v>
      </c>
      <c r="H206" s="15">
        <v>3.56</v>
      </c>
      <c r="I206" s="15" t="s">
        <v>51</v>
      </c>
      <c r="J206" s="15">
        <v>4.05</v>
      </c>
    </row>
    <row r="207" spans="1:10" x14ac:dyDescent="0.25">
      <c r="A207" s="2"/>
      <c r="B207" s="2"/>
      <c r="C207" s="32"/>
      <c r="D207" s="55"/>
      <c r="E207" s="4">
        <v>75</v>
      </c>
      <c r="F207" s="49"/>
      <c r="G207" s="16" t="s">
        <v>53</v>
      </c>
      <c r="H207" s="15">
        <v>4.0599999999999996</v>
      </c>
      <c r="I207" s="15" t="s">
        <v>51</v>
      </c>
      <c r="J207" s="15">
        <v>4.55</v>
      </c>
    </row>
    <row r="208" spans="1:10" x14ac:dyDescent="0.25">
      <c r="A208" s="2"/>
      <c r="B208" s="2"/>
      <c r="C208" s="32"/>
      <c r="D208" s="55"/>
      <c r="E208" s="4">
        <v>100</v>
      </c>
      <c r="F208" s="49"/>
      <c r="G208" s="4" t="s">
        <v>53</v>
      </c>
      <c r="H208" s="15">
        <v>4.5599999999999996</v>
      </c>
      <c r="I208" s="15" t="s">
        <v>51</v>
      </c>
      <c r="J208" s="15">
        <v>5</v>
      </c>
    </row>
    <row r="209" spans="1:10" x14ac:dyDescent="0.25">
      <c r="A209" s="2" t="s">
        <v>244</v>
      </c>
      <c r="B209" s="2"/>
      <c r="C209" s="32" t="s">
        <v>333</v>
      </c>
      <c r="D209" s="55">
        <v>0.1</v>
      </c>
      <c r="E209" s="15">
        <f>IF(H209&lt;='Методика оценки'!$J$210,'Методика оценки'!$E$210,IF(AND(H209&gt;='Методика оценки'!$H$211,H209&lt;='Методика оценки'!$J$211),'Методика оценки'!$E$211,IF(AND(H209&gt;='Методика оценки'!$H$212,H209&lt;='Методика оценки'!$J$212),'Методика оценки'!$E$212,IF(AND(H209&gt;='Методика оценки'!$H$213,H209&lt;='Методика оценки'!$J$213),'Методика оценки'!$E$213,IF(H209&gt;='Методика оценки'!$H$214,'Методика оценки'!$E$214,"ошибка")))))</f>
        <v>0</v>
      </c>
      <c r="F209" s="2" t="s">
        <v>253</v>
      </c>
      <c r="G209" s="16"/>
      <c r="H209" s="15"/>
      <c r="I209" s="15"/>
      <c r="J209" s="15" t="s">
        <v>107</v>
      </c>
    </row>
    <row r="210" spans="1:10" x14ac:dyDescent="0.25">
      <c r="A210" s="2"/>
      <c r="B210" s="2"/>
      <c r="C210" s="32"/>
      <c r="D210" s="55"/>
      <c r="E210" s="4">
        <v>0</v>
      </c>
      <c r="F210" s="48"/>
      <c r="G210" s="16" t="s">
        <v>53</v>
      </c>
      <c r="H210" s="15">
        <v>2</v>
      </c>
      <c r="I210" s="15" t="s">
        <v>51</v>
      </c>
      <c r="J210" s="15">
        <v>2.5499999999999998</v>
      </c>
    </row>
    <row r="211" spans="1:10" x14ac:dyDescent="0.25">
      <c r="A211" s="2"/>
      <c r="B211" s="2"/>
      <c r="C211" s="32"/>
      <c r="D211" s="55"/>
      <c r="E211" s="4">
        <v>25</v>
      </c>
      <c r="F211" s="49"/>
      <c r="G211" s="16" t="s">
        <v>53</v>
      </c>
      <c r="H211" s="15">
        <v>2.56</v>
      </c>
      <c r="I211" s="15" t="s">
        <v>51</v>
      </c>
      <c r="J211" s="15">
        <v>3.55</v>
      </c>
    </row>
    <row r="212" spans="1:10" x14ac:dyDescent="0.25">
      <c r="A212" s="2"/>
      <c r="B212" s="2"/>
      <c r="C212" s="32"/>
      <c r="D212" s="55"/>
      <c r="E212" s="4">
        <v>50</v>
      </c>
      <c r="F212" s="49"/>
      <c r="G212" s="16" t="s">
        <v>53</v>
      </c>
      <c r="H212" s="15">
        <v>3.56</v>
      </c>
      <c r="I212" s="15" t="s">
        <v>51</v>
      </c>
      <c r="J212" s="15">
        <v>4.05</v>
      </c>
    </row>
    <row r="213" spans="1:10" x14ac:dyDescent="0.25">
      <c r="A213" s="2"/>
      <c r="B213" s="2"/>
      <c r="C213" s="32"/>
      <c r="D213" s="55"/>
      <c r="E213" s="4">
        <v>75</v>
      </c>
      <c r="F213" s="49"/>
      <c r="G213" s="16" t="s">
        <v>53</v>
      </c>
      <c r="H213" s="15">
        <v>4.0599999999999996</v>
      </c>
      <c r="I213" s="15" t="s">
        <v>51</v>
      </c>
      <c r="J213" s="15">
        <v>4.55</v>
      </c>
    </row>
    <row r="214" spans="1:10" x14ac:dyDescent="0.25">
      <c r="A214" s="2"/>
      <c r="B214" s="2"/>
      <c r="C214" s="32"/>
      <c r="D214" s="55"/>
      <c r="E214" s="4">
        <v>100</v>
      </c>
      <c r="F214" s="49"/>
      <c r="G214" s="4" t="s">
        <v>53</v>
      </c>
      <c r="H214" s="15">
        <v>4.5599999999999996</v>
      </c>
      <c r="I214" s="15" t="s">
        <v>51</v>
      </c>
      <c r="J214" s="15">
        <v>5</v>
      </c>
    </row>
    <row r="215" spans="1:10" x14ac:dyDescent="0.25">
      <c r="A215" s="2" t="s">
        <v>245</v>
      </c>
      <c r="B215" s="2"/>
      <c r="C215" s="32" t="s">
        <v>334</v>
      </c>
      <c r="D215" s="55">
        <v>0.1</v>
      </c>
      <c r="E215" s="15">
        <f>IF(H215&lt;='Методика оценки'!$J$216,'Методика оценки'!$E$216,IF(AND(H215&gt;='Методика оценки'!$H$217,H215&lt;='Методика оценки'!$J$217),'Методика оценки'!$E$217,IF(AND(H215&gt;='Методика оценки'!$H$218,H215&lt;='Методика оценки'!$J$218),'Методика оценки'!$E$218,IF(AND(H215&gt;='Методика оценки'!$H$219,H215&lt;='Методика оценки'!$J$219),'Методика оценки'!$E$219,IF(H215&gt;='Методика оценки'!$H$220,'Методика оценки'!$E$220,"ошибка")))))</f>
        <v>0</v>
      </c>
      <c r="F215" s="2" t="s">
        <v>254</v>
      </c>
      <c r="G215" s="16"/>
      <c r="H215" s="15"/>
      <c r="I215" s="15"/>
      <c r="J215" s="15" t="s">
        <v>109</v>
      </c>
    </row>
    <row r="216" spans="1:10" x14ac:dyDescent="0.25">
      <c r="A216" s="2"/>
      <c r="B216" s="2"/>
      <c r="C216" s="17"/>
      <c r="D216" s="55"/>
      <c r="E216" s="4">
        <v>0</v>
      </c>
      <c r="F216" s="48"/>
      <c r="G216" s="16" t="s">
        <v>53</v>
      </c>
      <c r="H216" s="15">
        <v>2</v>
      </c>
      <c r="I216" s="15" t="s">
        <v>51</v>
      </c>
      <c r="J216" s="15">
        <v>2.5499999999999998</v>
      </c>
    </row>
    <row r="217" spans="1:10" x14ac:dyDescent="0.25">
      <c r="A217" s="2"/>
      <c r="B217" s="2"/>
      <c r="C217" s="17"/>
      <c r="D217" s="55"/>
      <c r="E217" s="4">
        <v>25</v>
      </c>
      <c r="F217" s="49"/>
      <c r="G217" s="16" t="s">
        <v>53</v>
      </c>
      <c r="H217" s="15">
        <v>2.56</v>
      </c>
      <c r="I217" s="15" t="s">
        <v>51</v>
      </c>
      <c r="J217" s="15">
        <v>3.55</v>
      </c>
    </row>
    <row r="218" spans="1:10" x14ac:dyDescent="0.25">
      <c r="A218" s="2"/>
      <c r="B218" s="2"/>
      <c r="C218" s="17"/>
      <c r="D218" s="55"/>
      <c r="E218" s="4">
        <v>50</v>
      </c>
      <c r="F218" s="49"/>
      <c r="G218" s="16" t="s">
        <v>53</v>
      </c>
      <c r="H218" s="15">
        <v>3.56</v>
      </c>
      <c r="I218" s="15" t="s">
        <v>51</v>
      </c>
      <c r="J218" s="15">
        <v>4.05</v>
      </c>
    </row>
    <row r="219" spans="1:10" x14ac:dyDescent="0.25">
      <c r="A219" s="2"/>
      <c r="B219" s="2"/>
      <c r="C219" s="17"/>
      <c r="D219" s="55"/>
      <c r="E219" s="4">
        <v>75</v>
      </c>
      <c r="F219" s="49"/>
      <c r="G219" s="16" t="s">
        <v>53</v>
      </c>
      <c r="H219" s="15">
        <v>4.0599999999999996</v>
      </c>
      <c r="I219" s="15" t="s">
        <v>51</v>
      </c>
      <c r="J219" s="15">
        <v>4.55</v>
      </c>
    </row>
    <row r="220" spans="1:10" x14ac:dyDescent="0.25">
      <c r="A220" s="2"/>
      <c r="B220" s="2"/>
      <c r="C220" s="17"/>
      <c r="D220" s="55"/>
      <c r="E220" s="4">
        <v>100</v>
      </c>
      <c r="F220" s="49"/>
      <c r="G220" s="4" t="s">
        <v>53</v>
      </c>
      <c r="H220" s="15">
        <v>4.5599999999999996</v>
      </c>
      <c r="I220" s="15" t="s">
        <v>51</v>
      </c>
      <c r="J220" s="15">
        <v>5</v>
      </c>
    </row>
    <row r="221" spans="1:10" x14ac:dyDescent="0.25">
      <c r="A221" s="19" t="s">
        <v>152</v>
      </c>
      <c r="B221" s="18"/>
      <c r="C221" s="19" t="s">
        <v>256</v>
      </c>
      <c r="D221" s="56">
        <v>0.5</v>
      </c>
      <c r="E221" s="34"/>
      <c r="F221" s="51" t="s">
        <v>270</v>
      </c>
      <c r="G221" s="20"/>
      <c r="H221" s="34"/>
      <c r="I221" s="34"/>
      <c r="J221" s="34"/>
    </row>
    <row r="222" spans="1:10" x14ac:dyDescent="0.25">
      <c r="A222" s="2" t="s">
        <v>258</v>
      </c>
      <c r="B222" s="2"/>
      <c r="C222" s="24" t="s">
        <v>257</v>
      </c>
      <c r="D222" s="55">
        <v>0.33</v>
      </c>
      <c r="E222" s="15">
        <f>IF(H222&lt;='Методика оценки'!$J$223,'Методика оценки'!$E$223,IF(AND(H222&gt;='Методика оценки'!$H$224,H222&lt;='Методика оценки'!$J$224),'Методика оценки'!$E$224,IF(AND(H222&gt;='Методика оценки'!$H$225,H222&lt;='Методика оценки'!$J$225),'Методика оценки'!$E$225,IF(AND(H222&gt;='Методика оценки'!$H$226,H222&lt;='Методика оценки'!$J$226),'Методика оценки'!$E$226,IF(H222&gt;='Методика оценки'!$H$227,'Методика оценки'!$E$227,"ошибка")))))</f>
        <v>0</v>
      </c>
      <c r="F222" s="48" t="s">
        <v>267</v>
      </c>
      <c r="G222" s="16"/>
      <c r="H222" s="15"/>
      <c r="I222" s="15"/>
      <c r="J222" s="15" t="s">
        <v>111</v>
      </c>
    </row>
    <row r="223" spans="1:10" x14ac:dyDescent="0.25">
      <c r="A223" s="2"/>
      <c r="B223" s="2"/>
      <c r="C223" s="24"/>
      <c r="D223" s="55"/>
      <c r="E223" s="4">
        <v>0</v>
      </c>
      <c r="F223" s="48"/>
      <c r="G223" s="16" t="s">
        <v>53</v>
      </c>
      <c r="H223" s="15">
        <v>2</v>
      </c>
      <c r="I223" s="15" t="s">
        <v>51</v>
      </c>
      <c r="J223" s="15">
        <v>2.5499999999999998</v>
      </c>
    </row>
    <row r="224" spans="1:10" x14ac:dyDescent="0.25">
      <c r="A224" s="2"/>
      <c r="B224" s="2"/>
      <c r="C224" s="24"/>
      <c r="D224" s="55"/>
      <c r="E224" s="4">
        <v>25</v>
      </c>
      <c r="F224" s="49"/>
      <c r="G224" s="16" t="s">
        <v>53</v>
      </c>
      <c r="H224" s="15">
        <v>2.56</v>
      </c>
      <c r="I224" s="15" t="s">
        <v>51</v>
      </c>
      <c r="J224" s="15">
        <v>3.55</v>
      </c>
    </row>
    <row r="225" spans="1:10" x14ac:dyDescent="0.25">
      <c r="A225" s="2"/>
      <c r="B225" s="2"/>
      <c r="C225" s="24"/>
      <c r="D225" s="55"/>
      <c r="E225" s="4">
        <v>50</v>
      </c>
      <c r="F225" s="49"/>
      <c r="G225" s="16" t="s">
        <v>53</v>
      </c>
      <c r="H225" s="15">
        <v>3.56</v>
      </c>
      <c r="I225" s="15" t="s">
        <v>51</v>
      </c>
      <c r="J225" s="15">
        <v>4.05</v>
      </c>
    </row>
    <row r="226" spans="1:10" x14ac:dyDescent="0.25">
      <c r="A226" s="2"/>
      <c r="B226" s="2"/>
      <c r="C226" s="24"/>
      <c r="D226" s="55"/>
      <c r="E226" s="4">
        <v>75</v>
      </c>
      <c r="F226" s="49"/>
      <c r="G226" s="16" t="s">
        <v>53</v>
      </c>
      <c r="H226" s="15">
        <v>4.0599999999999996</v>
      </c>
      <c r="I226" s="15" t="s">
        <v>51</v>
      </c>
      <c r="J226" s="15">
        <v>4.55</v>
      </c>
    </row>
    <row r="227" spans="1:10" x14ac:dyDescent="0.25">
      <c r="A227" s="2"/>
      <c r="B227" s="2"/>
      <c r="C227" s="24"/>
      <c r="D227" s="55"/>
      <c r="E227" s="4">
        <v>100</v>
      </c>
      <c r="F227" s="49"/>
      <c r="G227" s="4" t="s">
        <v>53</v>
      </c>
      <c r="H227" s="15">
        <v>4.5599999999999996</v>
      </c>
      <c r="I227" s="15" t="s">
        <v>51</v>
      </c>
      <c r="J227" s="15">
        <v>5</v>
      </c>
    </row>
    <row r="228" spans="1:10" ht="45" x14ac:dyDescent="0.25">
      <c r="A228" s="2" t="s">
        <v>260</v>
      </c>
      <c r="B228" s="2"/>
      <c r="C228" s="24" t="s">
        <v>259</v>
      </c>
      <c r="D228" s="55">
        <v>0.33</v>
      </c>
      <c r="E228" s="15">
        <f>IF(H228&lt;='Методика оценки'!$J$229,'Методика оценки'!$E$229,IF(AND(H228&gt;='Методика оценки'!$H$230,H228&lt;='Методика оценки'!$J$230),'Методика оценки'!$E$230,IF(AND(H228&gt;='Методика оценки'!$H$231,H228&lt;='Методика оценки'!$J$231),'Методика оценки'!$E$231,IF(AND(H228&gt;='Методика оценки'!$H$232,H228&lt;='Методика оценки'!$J$232),'Методика оценки'!$E$232,IF(H228&gt;='Методика оценки'!$H$233,'Методика оценки'!$E$233,"ошибка")))))</f>
        <v>0</v>
      </c>
      <c r="F228" s="48" t="s">
        <v>268</v>
      </c>
      <c r="G228" s="16"/>
      <c r="H228" s="15"/>
      <c r="I228" s="15"/>
      <c r="J228" s="15" t="s">
        <v>113</v>
      </c>
    </row>
    <row r="229" spans="1:10" x14ac:dyDescent="0.25">
      <c r="A229" s="2"/>
      <c r="B229" s="2"/>
      <c r="C229" s="24"/>
      <c r="D229" s="55"/>
      <c r="E229" s="4">
        <v>0</v>
      </c>
      <c r="F229" s="48"/>
      <c r="G229" s="16" t="s">
        <v>53</v>
      </c>
      <c r="H229" s="15">
        <v>2</v>
      </c>
      <c r="I229" s="15" t="s">
        <v>51</v>
      </c>
      <c r="J229" s="15">
        <v>2.5499999999999998</v>
      </c>
    </row>
    <row r="230" spans="1:10" x14ac:dyDescent="0.25">
      <c r="A230" s="2"/>
      <c r="B230" s="2"/>
      <c r="C230" s="24"/>
      <c r="D230" s="55"/>
      <c r="E230" s="4">
        <v>25</v>
      </c>
      <c r="F230" s="49"/>
      <c r="G230" s="16" t="s">
        <v>53</v>
      </c>
      <c r="H230" s="15">
        <v>2.56</v>
      </c>
      <c r="I230" s="15" t="s">
        <v>51</v>
      </c>
      <c r="J230" s="15">
        <v>3.55</v>
      </c>
    </row>
    <row r="231" spans="1:10" x14ac:dyDescent="0.25">
      <c r="A231" s="2"/>
      <c r="B231" s="2"/>
      <c r="C231" s="24"/>
      <c r="D231" s="55"/>
      <c r="E231" s="4">
        <v>50</v>
      </c>
      <c r="F231" s="49"/>
      <c r="G231" s="16" t="s">
        <v>53</v>
      </c>
      <c r="H231" s="15">
        <v>3.56</v>
      </c>
      <c r="I231" s="15" t="s">
        <v>51</v>
      </c>
      <c r="J231" s="15">
        <v>4.05</v>
      </c>
    </row>
    <row r="232" spans="1:10" x14ac:dyDescent="0.25">
      <c r="A232" s="2"/>
      <c r="B232" s="2"/>
      <c r="C232" s="24"/>
      <c r="D232" s="55"/>
      <c r="E232" s="4">
        <v>75</v>
      </c>
      <c r="F232" s="49"/>
      <c r="G232" s="16" t="s">
        <v>53</v>
      </c>
      <c r="H232" s="15">
        <v>4.0599999999999996</v>
      </c>
      <c r="I232" s="15" t="s">
        <v>51</v>
      </c>
      <c r="J232" s="15">
        <v>4.55</v>
      </c>
    </row>
    <row r="233" spans="1:10" x14ac:dyDescent="0.25">
      <c r="A233" s="2"/>
      <c r="B233" s="2"/>
      <c r="C233" s="24"/>
      <c r="D233" s="55"/>
      <c r="E233" s="4">
        <v>100</v>
      </c>
      <c r="F233" s="49"/>
      <c r="G233" s="4" t="s">
        <v>53</v>
      </c>
      <c r="H233" s="15">
        <v>4.5599999999999996</v>
      </c>
      <c r="I233" s="15" t="s">
        <v>51</v>
      </c>
      <c r="J233" s="15">
        <v>5</v>
      </c>
    </row>
    <row r="234" spans="1:10" ht="60" x14ac:dyDescent="0.25">
      <c r="A234" s="2" t="s">
        <v>262</v>
      </c>
      <c r="B234" s="2"/>
      <c r="C234" s="24" t="s">
        <v>261</v>
      </c>
      <c r="D234" s="55">
        <v>0.33</v>
      </c>
      <c r="E234" s="15">
        <f>IF(H234&lt;='Методика оценки'!$J$235,'Методика оценки'!$E$235,IF(AND(H234&gt;='Методика оценки'!$H$236,H234&lt;='Методика оценки'!$J$236),'Методика оценки'!$E$236,IF(AND(H234&gt;='Методика оценки'!$H$237,H234&lt;='Методика оценки'!$J$237),'Методика оценки'!$E$237,IF(AND(H234&gt;='Методика оценки'!$H$238,H234&lt;='Методика оценки'!$J$238),'Методика оценки'!$E$238,IF(H234&gt;='Методика оценки'!$H$239,'Методика оценки'!$E$239,"ошибка")))))</f>
        <v>0</v>
      </c>
      <c r="F234" s="48" t="s">
        <v>269</v>
      </c>
      <c r="G234" s="16"/>
      <c r="H234" s="15"/>
      <c r="I234" s="15"/>
      <c r="J234" s="15" t="s">
        <v>115</v>
      </c>
    </row>
    <row r="235" spans="1:10" x14ac:dyDescent="0.25">
      <c r="A235" s="2"/>
      <c r="B235" s="2"/>
      <c r="C235" s="24"/>
      <c r="D235" s="55"/>
      <c r="E235" s="4">
        <v>0</v>
      </c>
      <c r="F235" s="48"/>
      <c r="G235" s="16" t="s">
        <v>53</v>
      </c>
      <c r="H235" s="15">
        <v>2</v>
      </c>
      <c r="I235" s="15" t="s">
        <v>51</v>
      </c>
      <c r="J235" s="15">
        <v>2.5499999999999998</v>
      </c>
    </row>
    <row r="236" spans="1:10" x14ac:dyDescent="0.25">
      <c r="A236" s="2"/>
      <c r="B236" s="2"/>
      <c r="C236" s="24"/>
      <c r="D236" s="55"/>
      <c r="E236" s="4">
        <v>25</v>
      </c>
      <c r="F236" s="49"/>
      <c r="G236" s="16" t="s">
        <v>53</v>
      </c>
      <c r="H236" s="15">
        <v>2.56</v>
      </c>
      <c r="I236" s="15" t="s">
        <v>51</v>
      </c>
      <c r="J236" s="15">
        <v>3.55</v>
      </c>
    </row>
    <row r="237" spans="1:10" x14ac:dyDescent="0.25">
      <c r="A237" s="2"/>
      <c r="B237" s="2"/>
      <c r="C237" s="24"/>
      <c r="D237" s="55"/>
      <c r="E237" s="4">
        <v>50</v>
      </c>
      <c r="F237" s="49"/>
      <c r="G237" s="16" t="s">
        <v>53</v>
      </c>
      <c r="H237" s="15">
        <v>3.56</v>
      </c>
      <c r="I237" s="15" t="s">
        <v>51</v>
      </c>
      <c r="J237" s="15">
        <v>4.05</v>
      </c>
    </row>
    <row r="238" spans="1:10" x14ac:dyDescent="0.25">
      <c r="A238" s="2"/>
      <c r="B238" s="2"/>
      <c r="C238" s="24"/>
      <c r="D238" s="55"/>
      <c r="E238" s="4">
        <v>75</v>
      </c>
      <c r="F238" s="49"/>
      <c r="G238" s="16" t="s">
        <v>53</v>
      </c>
      <c r="H238" s="15">
        <v>4.0599999999999996</v>
      </c>
      <c r="I238" s="15" t="s">
        <v>51</v>
      </c>
      <c r="J238" s="15">
        <v>4.55</v>
      </c>
    </row>
    <row r="239" spans="1:10" x14ac:dyDescent="0.25">
      <c r="A239" s="2"/>
      <c r="B239" s="2"/>
      <c r="C239" s="24"/>
      <c r="D239" s="55"/>
      <c r="E239" s="4">
        <v>100</v>
      </c>
      <c r="F239" s="49"/>
      <c r="G239" s="4" t="s">
        <v>53</v>
      </c>
      <c r="H239" s="15">
        <v>4.5599999999999996</v>
      </c>
      <c r="I239" s="15" t="s">
        <v>51</v>
      </c>
      <c r="J239" s="15">
        <v>5</v>
      </c>
    </row>
    <row r="240" spans="1:10" ht="30" x14ac:dyDescent="0.25">
      <c r="A240" s="21" t="s">
        <v>87</v>
      </c>
      <c r="B240" s="23" t="s">
        <v>263</v>
      </c>
      <c r="C240" s="23" t="s">
        <v>2</v>
      </c>
      <c r="D240" s="57">
        <v>0.1</v>
      </c>
      <c r="E240" s="22"/>
      <c r="F240" s="50"/>
      <c r="G240" s="22"/>
      <c r="H240" s="70"/>
      <c r="I240" s="70"/>
      <c r="J240" s="70"/>
    </row>
    <row r="241" spans="1:11" ht="45" x14ac:dyDescent="0.25">
      <c r="A241" s="18" t="s">
        <v>153</v>
      </c>
      <c r="B241" s="18"/>
      <c r="C241" s="19" t="s">
        <v>264</v>
      </c>
      <c r="D241" s="56">
        <v>0.6</v>
      </c>
      <c r="E241" s="34"/>
      <c r="F241" s="51" t="s">
        <v>282</v>
      </c>
      <c r="G241" s="20"/>
      <c r="H241" s="34"/>
      <c r="I241" s="34"/>
      <c r="J241" s="34"/>
      <c r="K241" s="40"/>
    </row>
    <row r="242" spans="1:11" ht="30" x14ac:dyDescent="0.25">
      <c r="A242" s="2" t="s">
        <v>265</v>
      </c>
      <c r="B242" s="2"/>
      <c r="C242" s="17" t="s">
        <v>266</v>
      </c>
      <c r="D242" s="55">
        <v>0.5</v>
      </c>
      <c r="E242" s="15">
        <f>IF(H242&lt;='Методика оценки'!$J$243,'Методика оценки'!$E$243,IF(AND(H242&gt;='Методика оценки'!$H$244,H242&lt;='Методика оценки'!$J$244),'Методика оценки'!$E$244,IF(AND(H242&gt;='Методика оценки'!$H$245,H242&lt;='Методика оценки'!$J$245),'Методика оценки'!$E$245,IF(AND(H242&gt;='Методика оценки'!$H$246,H242&lt;='Методика оценки'!$J$246),'Методика оценки'!$E$246,IF(H242&gt;='Методика оценки'!$H$247,'Методика оценки'!$E$247,"ошибка")))))</f>
        <v>0</v>
      </c>
      <c r="F242" s="48" t="s">
        <v>272</v>
      </c>
      <c r="G242" s="16"/>
      <c r="H242" s="15"/>
      <c r="I242" s="15"/>
      <c r="J242" s="15" t="s">
        <v>117</v>
      </c>
    </row>
    <row r="243" spans="1:11" x14ac:dyDescent="0.25">
      <c r="A243" s="2"/>
      <c r="B243" s="2"/>
      <c r="C243" s="17"/>
      <c r="D243" s="55"/>
      <c r="E243" s="4">
        <v>0</v>
      </c>
      <c r="F243" s="48"/>
      <c r="G243" s="16" t="s">
        <v>53</v>
      </c>
      <c r="H243" s="15">
        <v>2</v>
      </c>
      <c r="I243" s="15" t="s">
        <v>51</v>
      </c>
      <c r="J243" s="15">
        <v>2.5499999999999998</v>
      </c>
    </row>
    <row r="244" spans="1:11" x14ac:dyDescent="0.25">
      <c r="A244" s="2"/>
      <c r="B244" s="2"/>
      <c r="C244" s="17"/>
      <c r="D244" s="55"/>
      <c r="E244" s="4">
        <v>25</v>
      </c>
      <c r="F244" s="49"/>
      <c r="G244" s="16" t="s">
        <v>53</v>
      </c>
      <c r="H244" s="15">
        <v>2.56</v>
      </c>
      <c r="I244" s="15" t="s">
        <v>51</v>
      </c>
      <c r="J244" s="15">
        <v>3.55</v>
      </c>
    </row>
    <row r="245" spans="1:11" x14ac:dyDescent="0.25">
      <c r="A245" s="2"/>
      <c r="B245" s="2"/>
      <c r="C245" s="17"/>
      <c r="D245" s="55"/>
      <c r="E245" s="4">
        <v>50</v>
      </c>
      <c r="F245" s="49"/>
      <c r="G245" s="16" t="s">
        <v>53</v>
      </c>
      <c r="H245" s="15">
        <v>3.56</v>
      </c>
      <c r="I245" s="15" t="s">
        <v>51</v>
      </c>
      <c r="J245" s="15">
        <v>4.05</v>
      </c>
    </row>
    <row r="246" spans="1:11" x14ac:dyDescent="0.25">
      <c r="A246" s="2"/>
      <c r="B246" s="2"/>
      <c r="C246" s="17"/>
      <c r="D246" s="55"/>
      <c r="E246" s="4">
        <v>75</v>
      </c>
      <c r="F246" s="49"/>
      <c r="G246" s="16" t="s">
        <v>53</v>
      </c>
      <c r="H246" s="15">
        <v>4.0599999999999996</v>
      </c>
      <c r="I246" s="15" t="s">
        <v>51</v>
      </c>
      <c r="J246" s="15">
        <v>4.55</v>
      </c>
    </row>
    <row r="247" spans="1:11" x14ac:dyDescent="0.25">
      <c r="A247" s="2"/>
      <c r="B247" s="2"/>
      <c r="C247" s="17"/>
      <c r="D247" s="55"/>
      <c r="E247" s="4">
        <v>100</v>
      </c>
      <c r="F247" s="49"/>
      <c r="G247" s="4" t="s">
        <v>53</v>
      </c>
      <c r="H247" s="15">
        <v>4.5599999999999996</v>
      </c>
      <c r="I247" s="15" t="s">
        <v>51</v>
      </c>
      <c r="J247" s="15">
        <v>5</v>
      </c>
    </row>
    <row r="248" spans="1:11" ht="30" x14ac:dyDescent="0.25">
      <c r="A248" s="2" t="s">
        <v>271</v>
      </c>
      <c r="B248" s="2"/>
      <c r="C248" s="17" t="s">
        <v>274</v>
      </c>
      <c r="D248" s="55">
        <v>0.5</v>
      </c>
      <c r="E248" s="15">
        <f>IF(H248&lt;='Методика оценки'!$J$249,'Методика оценки'!$E$249,IF(AND(H248&gt;='Методика оценки'!$H$250,H248&lt;='Методика оценки'!$J$250),'Методика оценки'!$E$250,IF(AND(H248&gt;='Методика оценки'!$H$251,H248&lt;='Методика оценки'!$J$251),'Методика оценки'!$E$251,IF(AND(H248&gt;='Методика оценки'!$H$252,H248&lt;='Методика оценки'!$J$252),'Методика оценки'!$E$252,IF(H248&gt;='Методика оценки'!$H$253,'Методика оценки'!$E$253,"ошибка")))))</f>
        <v>0</v>
      </c>
      <c r="F248" s="48" t="s">
        <v>273</v>
      </c>
      <c r="G248" s="16"/>
      <c r="H248" s="15"/>
      <c r="I248" s="15"/>
      <c r="J248" s="15" t="s">
        <v>119</v>
      </c>
    </row>
    <row r="249" spans="1:11" x14ac:dyDescent="0.25">
      <c r="A249" s="2"/>
      <c r="B249" s="2"/>
      <c r="C249" s="17"/>
      <c r="D249" s="55"/>
      <c r="E249" s="4">
        <v>0</v>
      </c>
      <c r="F249" s="48"/>
      <c r="G249" s="16" t="s">
        <v>53</v>
      </c>
      <c r="H249" s="15">
        <v>2</v>
      </c>
      <c r="I249" s="15" t="s">
        <v>51</v>
      </c>
      <c r="J249" s="15">
        <v>2.5499999999999998</v>
      </c>
    </row>
    <row r="250" spans="1:11" x14ac:dyDescent="0.25">
      <c r="A250" s="2"/>
      <c r="B250" s="2"/>
      <c r="C250" s="17"/>
      <c r="D250" s="55"/>
      <c r="E250" s="4">
        <v>25</v>
      </c>
      <c r="F250" s="49"/>
      <c r="G250" s="16" t="s">
        <v>53</v>
      </c>
      <c r="H250" s="15">
        <v>2.56</v>
      </c>
      <c r="I250" s="15" t="s">
        <v>51</v>
      </c>
      <c r="J250" s="15">
        <v>3.55</v>
      </c>
    </row>
    <row r="251" spans="1:11" x14ac:dyDescent="0.25">
      <c r="A251" s="2"/>
      <c r="B251" s="2"/>
      <c r="C251" s="17"/>
      <c r="D251" s="55"/>
      <c r="E251" s="4">
        <v>50</v>
      </c>
      <c r="F251" s="49"/>
      <c r="G251" s="16" t="s">
        <v>53</v>
      </c>
      <c r="H251" s="15">
        <v>3.56</v>
      </c>
      <c r="I251" s="15" t="s">
        <v>51</v>
      </c>
      <c r="J251" s="15">
        <v>4.05</v>
      </c>
    </row>
    <row r="252" spans="1:11" x14ac:dyDescent="0.25">
      <c r="A252" s="2"/>
      <c r="B252" s="2"/>
      <c r="C252" s="17"/>
      <c r="D252" s="55"/>
      <c r="E252" s="4">
        <v>75</v>
      </c>
      <c r="F252" s="49"/>
      <c r="G252" s="16" t="s">
        <v>53</v>
      </c>
      <c r="H252" s="15">
        <v>4.0599999999999996</v>
      </c>
      <c r="I252" s="15" t="s">
        <v>51</v>
      </c>
      <c r="J252" s="15">
        <v>4.55</v>
      </c>
    </row>
    <row r="253" spans="1:11" x14ac:dyDescent="0.25">
      <c r="A253" s="2"/>
      <c r="B253" s="2"/>
      <c r="C253" s="17"/>
      <c r="D253" s="55"/>
      <c r="E253" s="4">
        <v>100</v>
      </c>
      <c r="F253" s="49"/>
      <c r="G253" s="4" t="s">
        <v>53</v>
      </c>
      <c r="H253" s="15">
        <v>4.5599999999999996</v>
      </c>
      <c r="I253" s="15" t="s">
        <v>51</v>
      </c>
      <c r="J253" s="15">
        <v>5</v>
      </c>
    </row>
    <row r="254" spans="1:11" ht="30" x14ac:dyDescent="0.25">
      <c r="A254" s="18" t="s">
        <v>154</v>
      </c>
      <c r="B254" s="18"/>
      <c r="C254" s="18" t="s">
        <v>275</v>
      </c>
      <c r="D254" s="56">
        <v>0.4</v>
      </c>
      <c r="E254" s="34">
        <f>IF(H254&lt;='Методика оценки'!$J$255,'Методика оценки'!$E$255,IF(AND(H254&gt;='Методика оценки'!$H$256,H254&lt;='Методика оценки'!$J$256),'Методика оценки'!$E$256,IF(AND(H254&gt;='Методика оценки'!$H$257,H254&lt;='Методика оценки'!$J$257),'Методика оценки'!$E$257,IF(AND(H254&gt;='Методика оценки'!$H$258,H254&lt;='Методика оценки'!$J$258),'Методика оценки'!$E$258,IF(H254&gt;='Методика оценки'!$H$259,'Методика оценки'!$E$259,"ошибка")))))</f>
        <v>0</v>
      </c>
      <c r="F254" s="51" t="s">
        <v>276</v>
      </c>
      <c r="G254" s="20"/>
      <c r="H254" s="34"/>
      <c r="I254" s="34"/>
      <c r="J254" s="34" t="s">
        <v>121</v>
      </c>
    </row>
    <row r="255" spans="1:11" x14ac:dyDescent="0.25">
      <c r="A255" s="2"/>
      <c r="B255" s="2"/>
      <c r="C255" s="17"/>
      <c r="D255" s="55"/>
      <c r="E255" s="4">
        <v>0</v>
      </c>
      <c r="F255" s="48"/>
      <c r="G255" s="16" t="s">
        <v>53</v>
      </c>
      <c r="H255" s="15">
        <v>2</v>
      </c>
      <c r="I255" s="15" t="s">
        <v>51</v>
      </c>
      <c r="J255" s="15">
        <v>2.5499999999999998</v>
      </c>
    </row>
    <row r="256" spans="1:11" x14ac:dyDescent="0.25">
      <c r="A256" s="2"/>
      <c r="B256" s="2"/>
      <c r="C256" s="17"/>
      <c r="D256" s="55"/>
      <c r="E256" s="4">
        <v>25</v>
      </c>
      <c r="F256" s="49"/>
      <c r="G256" s="16" t="s">
        <v>53</v>
      </c>
      <c r="H256" s="15">
        <v>2.56</v>
      </c>
      <c r="I256" s="15" t="s">
        <v>51</v>
      </c>
      <c r="J256" s="15">
        <v>3.55</v>
      </c>
    </row>
    <row r="257" spans="1:11" x14ac:dyDescent="0.25">
      <c r="A257" s="2"/>
      <c r="B257" s="2"/>
      <c r="C257" s="17"/>
      <c r="D257" s="55"/>
      <c r="E257" s="4">
        <v>50</v>
      </c>
      <c r="F257" s="49"/>
      <c r="G257" s="16" t="s">
        <v>53</v>
      </c>
      <c r="H257" s="15">
        <v>3.56</v>
      </c>
      <c r="I257" s="15" t="s">
        <v>51</v>
      </c>
      <c r="J257" s="15">
        <v>4.05</v>
      </c>
    </row>
    <row r="258" spans="1:11" x14ac:dyDescent="0.25">
      <c r="A258" s="2"/>
      <c r="B258" s="2"/>
      <c r="C258" s="17"/>
      <c r="D258" s="55"/>
      <c r="E258" s="4">
        <v>75</v>
      </c>
      <c r="F258" s="49"/>
      <c r="G258" s="16" t="s">
        <v>53</v>
      </c>
      <c r="H258" s="15">
        <v>4.0599999999999996</v>
      </c>
      <c r="I258" s="15" t="s">
        <v>51</v>
      </c>
      <c r="J258" s="15">
        <v>4.55</v>
      </c>
    </row>
    <row r="259" spans="1:11" x14ac:dyDescent="0.25">
      <c r="A259" s="2"/>
      <c r="B259" s="2"/>
      <c r="C259" s="17"/>
      <c r="D259" s="55"/>
      <c r="E259" s="4">
        <v>100</v>
      </c>
      <c r="F259" s="49"/>
      <c r="G259" s="4" t="s">
        <v>53</v>
      </c>
      <c r="H259" s="15">
        <v>4.5599999999999996</v>
      </c>
      <c r="I259" s="15" t="s">
        <v>51</v>
      </c>
      <c r="J259" s="15">
        <v>5</v>
      </c>
    </row>
    <row r="260" spans="1:11" x14ac:dyDescent="0.25">
      <c r="A260" s="21" t="s">
        <v>88</v>
      </c>
      <c r="B260" s="23" t="s">
        <v>277</v>
      </c>
      <c r="C260" s="23" t="s">
        <v>2</v>
      </c>
      <c r="D260" s="57">
        <v>0.1</v>
      </c>
      <c r="E260" s="22"/>
      <c r="F260" s="50"/>
      <c r="G260" s="22"/>
      <c r="H260" s="70"/>
      <c r="I260" s="70"/>
      <c r="J260" s="70"/>
    </row>
    <row r="261" spans="1:11" ht="64.5" customHeight="1" x14ac:dyDescent="0.25">
      <c r="A261" s="18" t="s">
        <v>155</v>
      </c>
      <c r="B261" s="18"/>
      <c r="C261" s="19" t="s">
        <v>278</v>
      </c>
      <c r="D261" s="56">
        <v>0.5</v>
      </c>
      <c r="E261" s="34"/>
      <c r="F261" s="53" t="s">
        <v>286</v>
      </c>
      <c r="G261" s="20"/>
      <c r="H261" s="34"/>
      <c r="I261" s="34"/>
      <c r="J261" s="34"/>
      <c r="K261" s="40"/>
    </row>
    <row r="262" spans="1:11" ht="60" x14ac:dyDescent="0.25">
      <c r="A262" s="2" t="s">
        <v>279</v>
      </c>
      <c r="B262" s="2"/>
      <c r="C262" s="59" t="s">
        <v>335</v>
      </c>
      <c r="D262" s="55">
        <v>0.33</v>
      </c>
      <c r="E262" s="15">
        <f>IF(H262&lt;='Методика оценки'!$J$263,'Методика оценки'!$E$263,IF(AND(H262&gt;='Методика оценки'!$H$264,H262&lt;='Методика оценки'!$J$264),'Методика оценки'!$E$264,IF(AND(H262&gt;='Методика оценки'!$H$265,H262&lt;='Методика оценки'!$J$265),'Методика оценки'!$E$265,IF(AND(H262&gt;='Методика оценки'!$H$266,H262&lt;='Методика оценки'!$J$266),'Методика оценки'!$E$266,IF(H262&gt;='Методика оценки'!$H$267,'Методика оценки'!$E$267,"ошибка")))))</f>
        <v>0</v>
      </c>
      <c r="F262" s="48" t="s">
        <v>283</v>
      </c>
      <c r="G262" s="16"/>
      <c r="H262" s="15"/>
      <c r="I262" s="15"/>
      <c r="J262" s="15" t="s">
        <v>123</v>
      </c>
    </row>
    <row r="263" spans="1:11" x14ac:dyDescent="0.25">
      <c r="A263" s="2"/>
      <c r="B263" s="2"/>
      <c r="C263" s="24"/>
      <c r="D263" s="55"/>
      <c r="E263" s="4">
        <v>0</v>
      </c>
      <c r="F263" s="48"/>
      <c r="G263" s="16" t="s">
        <v>53</v>
      </c>
      <c r="H263" s="15">
        <v>2</v>
      </c>
      <c r="I263" s="15" t="s">
        <v>51</v>
      </c>
      <c r="J263" s="15">
        <v>2.5499999999999998</v>
      </c>
    </row>
    <row r="264" spans="1:11" x14ac:dyDescent="0.25">
      <c r="A264" s="2"/>
      <c r="B264" s="2"/>
      <c r="C264" s="24"/>
      <c r="D264" s="55"/>
      <c r="E264" s="4">
        <v>25</v>
      </c>
      <c r="F264" s="49"/>
      <c r="G264" s="16" t="s">
        <v>53</v>
      </c>
      <c r="H264" s="15">
        <v>2.56</v>
      </c>
      <c r="I264" s="15" t="s">
        <v>51</v>
      </c>
      <c r="J264" s="15">
        <v>3.55</v>
      </c>
    </row>
    <row r="265" spans="1:11" x14ac:dyDescent="0.25">
      <c r="A265" s="2"/>
      <c r="B265" s="2"/>
      <c r="C265" s="24"/>
      <c r="D265" s="55"/>
      <c r="E265" s="4">
        <v>50</v>
      </c>
      <c r="F265" s="49"/>
      <c r="G265" s="16" t="s">
        <v>53</v>
      </c>
      <c r="H265" s="15">
        <v>3.56</v>
      </c>
      <c r="I265" s="15" t="s">
        <v>51</v>
      </c>
      <c r="J265" s="15">
        <v>4.05</v>
      </c>
    </row>
    <row r="266" spans="1:11" x14ac:dyDescent="0.25">
      <c r="A266" s="2"/>
      <c r="B266" s="2"/>
      <c r="C266" s="24"/>
      <c r="D266" s="55"/>
      <c r="E266" s="4">
        <v>75</v>
      </c>
      <c r="F266" s="49"/>
      <c r="G266" s="16" t="s">
        <v>53</v>
      </c>
      <c r="H266" s="15">
        <v>4.0599999999999996</v>
      </c>
      <c r="I266" s="15" t="s">
        <v>51</v>
      </c>
      <c r="J266" s="15">
        <v>4.55</v>
      </c>
    </row>
    <row r="267" spans="1:11" x14ac:dyDescent="0.25">
      <c r="A267" s="2"/>
      <c r="B267" s="2"/>
      <c r="C267" s="24"/>
      <c r="D267" s="55"/>
      <c r="E267" s="4">
        <v>100</v>
      </c>
      <c r="F267" s="49"/>
      <c r="G267" s="4" t="s">
        <v>53</v>
      </c>
      <c r="H267" s="15">
        <v>4.5599999999999996</v>
      </c>
      <c r="I267" s="15" t="s">
        <v>51</v>
      </c>
      <c r="J267" s="15">
        <v>5</v>
      </c>
    </row>
    <row r="268" spans="1:11" ht="60" x14ac:dyDescent="0.25">
      <c r="A268" s="2" t="s">
        <v>280</v>
      </c>
      <c r="B268" s="2"/>
      <c r="C268" s="59" t="s">
        <v>336</v>
      </c>
      <c r="D268" s="55">
        <v>0.33</v>
      </c>
      <c r="E268" s="15">
        <f>IF(H268&lt;='Методика оценки'!$J$269,'Методика оценки'!$E$269,IF(AND(H268&gt;='Методика оценки'!$H$270,H268&lt;='Методика оценки'!$J$270),'Методика оценки'!$E$270,IF(AND(H268&gt;='Методика оценки'!$H$271,H268&lt;='Методика оценки'!$J$271),'Методика оценки'!$E$271,IF(AND(H268&gt;='Методика оценки'!$H$272,H268&lt;='Методика оценки'!$J$272),'Методика оценки'!$E$272,IF(H268&gt;='Методика оценки'!$H$273,'Методика оценки'!$E$273,"ошибка")))))</f>
        <v>0</v>
      </c>
      <c r="F268" s="48" t="s">
        <v>284</v>
      </c>
      <c r="G268" s="16"/>
      <c r="H268" s="15"/>
      <c r="I268" s="15"/>
      <c r="J268" s="15" t="s">
        <v>125</v>
      </c>
    </row>
    <row r="269" spans="1:11" x14ac:dyDescent="0.25">
      <c r="A269" s="2"/>
      <c r="B269" s="2"/>
      <c r="C269" s="24"/>
      <c r="D269" s="55"/>
      <c r="E269" s="4">
        <v>0</v>
      </c>
      <c r="F269" s="48"/>
      <c r="G269" s="16" t="s">
        <v>53</v>
      </c>
      <c r="H269" s="15">
        <v>2</v>
      </c>
      <c r="I269" s="15" t="s">
        <v>51</v>
      </c>
      <c r="J269" s="15">
        <v>2.5499999999999998</v>
      </c>
    </row>
    <row r="270" spans="1:11" x14ac:dyDescent="0.25">
      <c r="A270" s="2"/>
      <c r="B270" s="2"/>
      <c r="C270" s="24"/>
      <c r="D270" s="55"/>
      <c r="E270" s="4">
        <v>25</v>
      </c>
      <c r="F270" s="49"/>
      <c r="G270" s="16" t="s">
        <v>53</v>
      </c>
      <c r="H270" s="15">
        <v>2.56</v>
      </c>
      <c r="I270" s="15" t="s">
        <v>51</v>
      </c>
      <c r="J270" s="15">
        <v>3.55</v>
      </c>
    </row>
    <row r="271" spans="1:11" x14ac:dyDescent="0.25">
      <c r="A271" s="2"/>
      <c r="B271" s="2"/>
      <c r="C271" s="24"/>
      <c r="D271" s="55"/>
      <c r="E271" s="4">
        <v>50</v>
      </c>
      <c r="F271" s="49"/>
      <c r="G271" s="16" t="s">
        <v>53</v>
      </c>
      <c r="H271" s="15">
        <v>3.56</v>
      </c>
      <c r="I271" s="15" t="s">
        <v>51</v>
      </c>
      <c r="J271" s="15">
        <v>4.05</v>
      </c>
    </row>
    <row r="272" spans="1:11" x14ac:dyDescent="0.25">
      <c r="A272" s="2"/>
      <c r="B272" s="2"/>
      <c r="C272" s="24"/>
      <c r="D272" s="55"/>
      <c r="E272" s="4">
        <v>75</v>
      </c>
      <c r="F272" s="49"/>
      <c r="G272" s="16" t="s">
        <v>53</v>
      </c>
      <c r="H272" s="15">
        <v>4.0599999999999996</v>
      </c>
      <c r="I272" s="15" t="s">
        <v>51</v>
      </c>
      <c r="J272" s="15">
        <v>4.55</v>
      </c>
    </row>
    <row r="273" spans="1:11" x14ac:dyDescent="0.25">
      <c r="A273" s="2"/>
      <c r="B273" s="2"/>
      <c r="C273" s="24"/>
      <c r="D273" s="55"/>
      <c r="E273" s="4">
        <v>100</v>
      </c>
      <c r="F273" s="49"/>
      <c r="G273" s="4" t="s">
        <v>53</v>
      </c>
      <c r="H273" s="15">
        <v>4.5599999999999996</v>
      </c>
      <c r="I273" s="15" t="s">
        <v>51</v>
      </c>
      <c r="J273" s="15">
        <v>5</v>
      </c>
    </row>
    <row r="274" spans="1:11" ht="45" x14ac:dyDescent="0.25">
      <c r="A274" s="2" t="s">
        <v>281</v>
      </c>
      <c r="B274" s="2"/>
      <c r="C274" s="59" t="s">
        <v>337</v>
      </c>
      <c r="D274" s="55">
        <v>0.33</v>
      </c>
      <c r="E274" s="15">
        <f>IF(H274&lt;='Методика оценки'!$J$275,'Методика оценки'!$E$275,IF(AND(H274&gt;='Методика оценки'!$H$276,H274&lt;='Методика оценки'!$J$276),'Методика оценки'!$E$276,IF(AND(H274&gt;='Методика оценки'!$H$277,H274&lt;='Методика оценки'!$J$277),'Методика оценки'!$E$277,IF(AND(H274&gt;='Методика оценки'!$H$278,H274&lt;='Методика оценки'!$J$278),'Методика оценки'!$E$278,IF(H274&gt;='Методика оценки'!$H$279,'Методика оценки'!$E$279,"ошибка")))))</f>
        <v>0</v>
      </c>
      <c r="F274" s="48" t="s">
        <v>285</v>
      </c>
      <c r="G274" s="16"/>
      <c r="H274" s="15"/>
      <c r="I274" s="15"/>
      <c r="J274" s="15" t="s">
        <v>127</v>
      </c>
    </row>
    <row r="275" spans="1:11" x14ac:dyDescent="0.25">
      <c r="A275" s="2"/>
      <c r="B275" s="2"/>
      <c r="C275" s="24"/>
      <c r="D275" s="55"/>
      <c r="E275" s="4">
        <v>0</v>
      </c>
      <c r="F275" s="48"/>
      <c r="G275" s="16" t="s">
        <v>53</v>
      </c>
      <c r="H275" s="15">
        <v>2</v>
      </c>
      <c r="I275" s="15" t="s">
        <v>51</v>
      </c>
      <c r="J275" s="15">
        <v>2.5499999999999998</v>
      </c>
    </row>
    <row r="276" spans="1:11" x14ac:dyDescent="0.25">
      <c r="A276" s="2"/>
      <c r="B276" s="2"/>
      <c r="C276" s="24"/>
      <c r="D276" s="55"/>
      <c r="E276" s="4">
        <v>25</v>
      </c>
      <c r="F276" s="49"/>
      <c r="G276" s="16" t="s">
        <v>53</v>
      </c>
      <c r="H276" s="15">
        <v>2.56</v>
      </c>
      <c r="I276" s="15" t="s">
        <v>51</v>
      </c>
      <c r="J276" s="15">
        <v>3.55</v>
      </c>
    </row>
    <row r="277" spans="1:11" x14ac:dyDescent="0.25">
      <c r="A277" s="2"/>
      <c r="B277" s="2"/>
      <c r="C277" s="24"/>
      <c r="D277" s="55"/>
      <c r="E277" s="4">
        <v>50</v>
      </c>
      <c r="F277" s="49"/>
      <c r="G277" s="16" t="s">
        <v>53</v>
      </c>
      <c r="H277" s="15">
        <v>3.56</v>
      </c>
      <c r="I277" s="15" t="s">
        <v>51</v>
      </c>
      <c r="J277" s="15">
        <v>4.05</v>
      </c>
    </row>
    <row r="278" spans="1:11" x14ac:dyDescent="0.25">
      <c r="A278" s="2"/>
      <c r="B278" s="2"/>
      <c r="C278" s="24"/>
      <c r="D278" s="55"/>
      <c r="E278" s="4">
        <v>75</v>
      </c>
      <c r="F278" s="49"/>
      <c r="G278" s="16" t="s">
        <v>53</v>
      </c>
      <c r="H278" s="15">
        <v>4.0599999999999996</v>
      </c>
      <c r="I278" s="15" t="s">
        <v>51</v>
      </c>
      <c r="J278" s="15">
        <v>4.55</v>
      </c>
    </row>
    <row r="279" spans="1:11" x14ac:dyDescent="0.25">
      <c r="A279" s="2"/>
      <c r="B279" s="2"/>
      <c r="C279" s="24"/>
      <c r="D279" s="55"/>
      <c r="E279" s="4">
        <v>100</v>
      </c>
      <c r="F279" s="49"/>
      <c r="G279" s="4" t="s">
        <v>53</v>
      </c>
      <c r="H279" s="15">
        <v>4.5599999999999996</v>
      </c>
      <c r="I279" s="15" t="s">
        <v>51</v>
      </c>
      <c r="J279" s="15">
        <v>5</v>
      </c>
    </row>
    <row r="280" spans="1:11" ht="45" x14ac:dyDescent="0.25">
      <c r="A280" s="18" t="s">
        <v>156</v>
      </c>
      <c r="B280" s="18"/>
      <c r="C280" s="19" t="s">
        <v>287</v>
      </c>
      <c r="D280" s="56">
        <v>0.5</v>
      </c>
      <c r="E280" s="34">
        <f>IF(H280&lt;='Методика оценки'!$J$281,'Методика оценки'!$E$281,IF(AND(H280&gt;='Методика оценки'!$H$282,H280&lt;='Методика оценки'!$J$282),'Методика оценки'!$E$282,IF(AND(H280&gt;='Методика оценки'!$H$283,H280&lt;='Методика оценки'!$J$283),'Методика оценки'!$E$283,IF(AND(H280&gt;='Методика оценки'!$H$284,H280&lt;='Методика оценки'!$J$284),'Методика оценки'!$E$284,IF(H280&gt;='Методика оценки'!$H$285,'Методика оценки'!$E$285,"ошибка")))))</f>
        <v>0</v>
      </c>
      <c r="F280" s="53" t="s">
        <v>288</v>
      </c>
      <c r="G280" s="20"/>
      <c r="H280" s="34"/>
      <c r="I280" s="34"/>
      <c r="J280" s="34" t="s">
        <v>129</v>
      </c>
    </row>
    <row r="281" spans="1:11" x14ac:dyDescent="0.25">
      <c r="A281" s="41"/>
      <c r="B281" s="25"/>
      <c r="C281" s="24"/>
      <c r="D281" s="58"/>
      <c r="E281" s="4">
        <v>0</v>
      </c>
      <c r="F281" s="48"/>
      <c r="G281" s="16" t="s">
        <v>53</v>
      </c>
      <c r="H281" s="15">
        <v>2</v>
      </c>
      <c r="I281" s="15" t="s">
        <v>51</v>
      </c>
      <c r="J281" s="15">
        <v>2.5499999999999998</v>
      </c>
    </row>
    <row r="282" spans="1:11" x14ac:dyDescent="0.25">
      <c r="A282" s="25"/>
      <c r="B282" s="25"/>
      <c r="C282" s="24"/>
      <c r="D282" s="58"/>
      <c r="E282" s="4">
        <v>25</v>
      </c>
      <c r="F282" s="49"/>
      <c r="G282" s="16" t="s">
        <v>53</v>
      </c>
      <c r="H282" s="15">
        <v>2.56</v>
      </c>
      <c r="I282" s="15" t="s">
        <v>51</v>
      </c>
      <c r="J282" s="15">
        <v>3.55</v>
      </c>
    </row>
    <row r="283" spans="1:11" x14ac:dyDescent="0.25">
      <c r="A283" s="25"/>
      <c r="B283" s="25"/>
      <c r="C283" s="24"/>
      <c r="D283" s="58"/>
      <c r="E283" s="4">
        <v>50</v>
      </c>
      <c r="F283" s="49"/>
      <c r="G283" s="16" t="s">
        <v>53</v>
      </c>
      <c r="H283" s="15">
        <v>3.56</v>
      </c>
      <c r="I283" s="15" t="s">
        <v>51</v>
      </c>
      <c r="J283" s="15">
        <v>4.05</v>
      </c>
    </row>
    <row r="284" spans="1:11" x14ac:dyDescent="0.25">
      <c r="A284" s="41"/>
      <c r="B284" s="25"/>
      <c r="C284" s="24"/>
      <c r="D284" s="58"/>
      <c r="E284" s="4">
        <v>75</v>
      </c>
      <c r="F284" s="49"/>
      <c r="G284" s="16" t="s">
        <v>53</v>
      </c>
      <c r="H284" s="15">
        <v>4.0599999999999996</v>
      </c>
      <c r="I284" s="15" t="s">
        <v>51</v>
      </c>
      <c r="J284" s="15">
        <v>4.55</v>
      </c>
    </row>
    <row r="285" spans="1:11" x14ac:dyDescent="0.25">
      <c r="A285" s="25"/>
      <c r="B285" s="25"/>
      <c r="C285" s="24"/>
      <c r="D285" s="58"/>
      <c r="E285" s="4">
        <v>100</v>
      </c>
      <c r="F285" s="49"/>
      <c r="G285" s="4" t="s">
        <v>53</v>
      </c>
      <c r="H285" s="15">
        <v>4.5599999999999996</v>
      </c>
      <c r="I285" s="15" t="s">
        <v>51</v>
      </c>
      <c r="J285" s="15">
        <v>5</v>
      </c>
    </row>
    <row r="286" spans="1:11" ht="32.25" customHeight="1" x14ac:dyDescent="0.25">
      <c r="A286" s="21" t="s">
        <v>89</v>
      </c>
      <c r="B286" s="23" t="s">
        <v>289</v>
      </c>
      <c r="C286" s="23" t="s">
        <v>2</v>
      </c>
      <c r="D286" s="57">
        <v>0.1</v>
      </c>
      <c r="E286" s="22"/>
      <c r="F286" s="50"/>
      <c r="G286" s="22"/>
      <c r="H286" s="70"/>
      <c r="I286" s="70"/>
      <c r="J286" s="70"/>
    </row>
    <row r="287" spans="1:11" x14ac:dyDescent="0.25">
      <c r="A287" s="18" t="s">
        <v>157</v>
      </c>
      <c r="B287" s="18"/>
      <c r="C287" s="19" t="s">
        <v>290</v>
      </c>
      <c r="D287" s="56">
        <v>0.4</v>
      </c>
      <c r="E287" s="34"/>
      <c r="F287" s="53" t="s">
        <v>297</v>
      </c>
      <c r="G287" s="20"/>
      <c r="H287" s="34"/>
      <c r="I287" s="34"/>
      <c r="J287" s="34"/>
      <c r="K287" s="40"/>
    </row>
    <row r="288" spans="1:11" ht="30" x14ac:dyDescent="0.25">
      <c r="A288" s="2" t="s">
        <v>291</v>
      </c>
      <c r="B288" s="2"/>
      <c r="C288" s="24" t="s">
        <v>294</v>
      </c>
      <c r="D288" s="55">
        <v>0.33</v>
      </c>
      <c r="E288" s="15">
        <f>IF(H288&lt;='Методика оценки'!$J$289,'Методика оценки'!$E$289,IF(AND(H288&gt;='Методика оценки'!$H$290,H288&lt;='Методика оценки'!$J$290),'Методика оценки'!$E$290,IF(AND(H288&gt;='Методика оценки'!$H$291,H288&lt;='Методика оценки'!$J$291),'Методика оценки'!$E$291,IF(AND(H288&gt;='Методика оценки'!$H$292,H288&lt;='Методика оценки'!$J$292),'Методика оценки'!$E$292,IF(H288&gt;='Методика оценки'!$H$293,'Методика оценки'!$E$293,"ошибка")))))</f>
        <v>0</v>
      </c>
      <c r="F288" s="48" t="s">
        <v>298</v>
      </c>
      <c r="G288" s="16"/>
      <c r="H288" s="15"/>
      <c r="I288" s="15"/>
      <c r="J288" s="15" t="s">
        <v>130</v>
      </c>
    </row>
    <row r="289" spans="1:10" x14ac:dyDescent="0.25">
      <c r="A289" s="2"/>
      <c r="B289" s="2"/>
      <c r="C289" s="24"/>
      <c r="D289" s="55"/>
      <c r="E289" s="4">
        <v>0</v>
      </c>
      <c r="F289" s="48"/>
      <c r="G289" s="16" t="s">
        <v>53</v>
      </c>
      <c r="H289" s="15">
        <v>2</v>
      </c>
      <c r="I289" s="15" t="s">
        <v>51</v>
      </c>
      <c r="J289" s="15">
        <v>2.5499999999999998</v>
      </c>
    </row>
    <row r="290" spans="1:10" x14ac:dyDescent="0.25">
      <c r="A290" s="2"/>
      <c r="B290" s="2"/>
      <c r="C290" s="24"/>
      <c r="D290" s="55"/>
      <c r="E290" s="4">
        <v>25</v>
      </c>
      <c r="F290" s="49"/>
      <c r="G290" s="16" t="s">
        <v>53</v>
      </c>
      <c r="H290" s="15">
        <v>2.56</v>
      </c>
      <c r="I290" s="15" t="s">
        <v>51</v>
      </c>
      <c r="J290" s="15">
        <v>3.55</v>
      </c>
    </row>
    <row r="291" spans="1:10" x14ac:dyDescent="0.25">
      <c r="A291" s="2"/>
      <c r="B291" s="2"/>
      <c r="C291" s="24"/>
      <c r="D291" s="55"/>
      <c r="E291" s="4">
        <v>50</v>
      </c>
      <c r="F291" s="49"/>
      <c r="G291" s="16" t="s">
        <v>53</v>
      </c>
      <c r="H291" s="15">
        <v>3.56</v>
      </c>
      <c r="I291" s="15" t="s">
        <v>51</v>
      </c>
      <c r="J291" s="15">
        <v>4.05</v>
      </c>
    </row>
    <row r="292" spans="1:10" x14ac:dyDescent="0.25">
      <c r="A292" s="2"/>
      <c r="B292" s="2"/>
      <c r="C292" s="24"/>
      <c r="D292" s="55"/>
      <c r="E292" s="4">
        <v>75</v>
      </c>
      <c r="F292" s="49"/>
      <c r="G292" s="16" t="s">
        <v>53</v>
      </c>
      <c r="H292" s="15">
        <v>4.0599999999999996</v>
      </c>
      <c r="I292" s="15" t="s">
        <v>51</v>
      </c>
      <c r="J292" s="15">
        <v>4.55</v>
      </c>
    </row>
    <row r="293" spans="1:10" x14ac:dyDescent="0.25">
      <c r="A293" s="2"/>
      <c r="B293" s="2"/>
      <c r="C293" s="24"/>
      <c r="D293" s="55"/>
      <c r="E293" s="4">
        <v>100</v>
      </c>
      <c r="F293" s="49"/>
      <c r="G293" s="4" t="s">
        <v>53</v>
      </c>
      <c r="H293" s="15">
        <v>4.5599999999999996</v>
      </c>
      <c r="I293" s="15" t="s">
        <v>51</v>
      </c>
      <c r="J293" s="15">
        <v>5</v>
      </c>
    </row>
    <row r="294" spans="1:10" ht="45" x14ac:dyDescent="0.25">
      <c r="A294" s="2" t="s">
        <v>292</v>
      </c>
      <c r="B294" s="2"/>
      <c r="C294" s="24" t="s">
        <v>295</v>
      </c>
      <c r="D294" s="55">
        <v>0.33</v>
      </c>
      <c r="E294" s="15">
        <f>IF(H294&lt;='Методика оценки'!$J$295,'Методика оценки'!$E$295,IF(AND(H294&gt;='Методика оценки'!$H$296,H294&lt;='Методика оценки'!$J$296),'Методика оценки'!$E$296,IF(AND(H294&gt;='Методика оценки'!$H$297,H294&lt;='Методика оценки'!$J$297),'Методика оценки'!$E$297,IF(AND(H294&gt;='Методика оценки'!$H$298,H294&lt;='Методика оценки'!$J$298),'Методика оценки'!$E$298,IF(H294&gt;='Методика оценки'!$H$299,'Методика оценки'!$E$299,"ошибка")))))</f>
        <v>0</v>
      </c>
      <c r="F294" s="48" t="s">
        <v>299</v>
      </c>
      <c r="G294" s="16"/>
      <c r="H294" s="15"/>
      <c r="I294" s="15"/>
      <c r="J294" s="15" t="s">
        <v>142</v>
      </c>
    </row>
    <row r="295" spans="1:10" x14ac:dyDescent="0.25">
      <c r="A295" s="2"/>
      <c r="B295" s="2"/>
      <c r="C295" s="24"/>
      <c r="D295" s="55"/>
      <c r="E295" s="4">
        <v>0</v>
      </c>
      <c r="F295" s="48"/>
      <c r="G295" s="16" t="s">
        <v>53</v>
      </c>
      <c r="H295" s="15">
        <v>2</v>
      </c>
      <c r="I295" s="15" t="s">
        <v>51</v>
      </c>
      <c r="J295" s="15">
        <v>2.5499999999999998</v>
      </c>
    </row>
    <row r="296" spans="1:10" x14ac:dyDescent="0.25">
      <c r="A296" s="2"/>
      <c r="B296" s="2"/>
      <c r="C296" s="24"/>
      <c r="D296" s="55"/>
      <c r="E296" s="4">
        <v>25</v>
      </c>
      <c r="F296" s="49"/>
      <c r="G296" s="16" t="s">
        <v>53</v>
      </c>
      <c r="H296" s="15">
        <v>2.56</v>
      </c>
      <c r="I296" s="15" t="s">
        <v>51</v>
      </c>
      <c r="J296" s="15">
        <v>3.55</v>
      </c>
    </row>
    <row r="297" spans="1:10" x14ac:dyDescent="0.25">
      <c r="A297" s="2"/>
      <c r="B297" s="2"/>
      <c r="C297" s="24"/>
      <c r="D297" s="55"/>
      <c r="E297" s="4">
        <v>50</v>
      </c>
      <c r="F297" s="49"/>
      <c r="G297" s="16" t="s">
        <v>53</v>
      </c>
      <c r="H297" s="15">
        <v>3.56</v>
      </c>
      <c r="I297" s="15" t="s">
        <v>51</v>
      </c>
      <c r="J297" s="15">
        <v>4.05</v>
      </c>
    </row>
    <row r="298" spans="1:10" x14ac:dyDescent="0.25">
      <c r="A298" s="2"/>
      <c r="B298" s="2"/>
      <c r="C298" s="24"/>
      <c r="D298" s="55"/>
      <c r="E298" s="4">
        <v>75</v>
      </c>
      <c r="F298" s="49"/>
      <c r="G298" s="16" t="s">
        <v>53</v>
      </c>
      <c r="H298" s="15">
        <v>4.0599999999999996</v>
      </c>
      <c r="I298" s="15" t="s">
        <v>51</v>
      </c>
      <c r="J298" s="15">
        <v>4.55</v>
      </c>
    </row>
    <row r="299" spans="1:10" x14ac:dyDescent="0.25">
      <c r="A299" s="2"/>
      <c r="B299" s="2"/>
      <c r="C299" s="24"/>
      <c r="D299" s="55"/>
      <c r="E299" s="4">
        <v>100</v>
      </c>
      <c r="F299" s="49"/>
      <c r="G299" s="4" t="s">
        <v>53</v>
      </c>
      <c r="H299" s="15">
        <v>4.5599999999999996</v>
      </c>
      <c r="I299" s="15" t="s">
        <v>51</v>
      </c>
      <c r="J299" s="15">
        <v>5</v>
      </c>
    </row>
    <row r="300" spans="1:10" ht="45" x14ac:dyDescent="0.25">
      <c r="A300" s="2" t="s">
        <v>293</v>
      </c>
      <c r="B300" s="2"/>
      <c r="C300" s="24" t="s">
        <v>296</v>
      </c>
      <c r="D300" s="55">
        <v>0.33</v>
      </c>
      <c r="E300" s="15">
        <f>IF(H300&lt;='Методика оценки'!$J$301,'Методика оценки'!$E$301,IF(AND(H300&gt;='Методика оценки'!$H$302,H300&lt;='Методика оценки'!$J$302),'Методика оценки'!$E$302,IF(AND(H300&gt;='Методика оценки'!$H$303,H300&lt;='Методика оценки'!$J$303),'Методика оценки'!$E$303,IF(AND(H300&gt;='Методика оценки'!$H$304,H300&lt;='Методика оценки'!$J$304),'Методика оценки'!$E$304,IF(H300&gt;='Методика оценки'!$H$305,'Методика оценки'!$E$305,"ошибка")))))</f>
        <v>0</v>
      </c>
      <c r="F300" s="48" t="s">
        <v>300</v>
      </c>
      <c r="G300" s="16"/>
      <c r="H300" s="15"/>
      <c r="I300" s="15"/>
      <c r="J300" s="15" t="s">
        <v>143</v>
      </c>
    </row>
    <row r="301" spans="1:10" x14ac:dyDescent="0.25">
      <c r="A301" s="2"/>
      <c r="B301" s="2"/>
      <c r="C301" s="24"/>
      <c r="D301" s="55"/>
      <c r="E301" s="4">
        <v>0</v>
      </c>
      <c r="F301" s="48"/>
      <c r="G301" s="16" t="s">
        <v>53</v>
      </c>
      <c r="H301" s="15">
        <v>2</v>
      </c>
      <c r="I301" s="15" t="s">
        <v>51</v>
      </c>
      <c r="J301" s="15">
        <v>2.5499999999999998</v>
      </c>
    </row>
    <row r="302" spans="1:10" x14ac:dyDescent="0.25">
      <c r="A302" s="2"/>
      <c r="B302" s="2"/>
      <c r="C302" s="24"/>
      <c r="D302" s="55"/>
      <c r="E302" s="4">
        <v>25</v>
      </c>
      <c r="F302" s="49"/>
      <c r="G302" s="16" t="s">
        <v>53</v>
      </c>
      <c r="H302" s="15">
        <v>2.56</v>
      </c>
      <c r="I302" s="15" t="s">
        <v>51</v>
      </c>
      <c r="J302" s="15">
        <v>3.55</v>
      </c>
    </row>
    <row r="303" spans="1:10" x14ac:dyDescent="0.25">
      <c r="A303" s="2"/>
      <c r="B303" s="2"/>
      <c r="C303" s="24"/>
      <c r="D303" s="55"/>
      <c r="E303" s="4">
        <v>50</v>
      </c>
      <c r="F303" s="49"/>
      <c r="G303" s="16" t="s">
        <v>53</v>
      </c>
      <c r="H303" s="15">
        <v>3.56</v>
      </c>
      <c r="I303" s="15" t="s">
        <v>51</v>
      </c>
      <c r="J303" s="15">
        <v>4.05</v>
      </c>
    </row>
    <row r="304" spans="1:10" x14ac:dyDescent="0.25">
      <c r="A304" s="2"/>
      <c r="B304" s="2"/>
      <c r="C304" s="24"/>
      <c r="D304" s="55"/>
      <c r="E304" s="4">
        <v>75</v>
      </c>
      <c r="F304" s="49"/>
      <c r="G304" s="16" t="s">
        <v>53</v>
      </c>
      <c r="H304" s="15">
        <v>4.0599999999999996</v>
      </c>
      <c r="I304" s="15" t="s">
        <v>51</v>
      </c>
      <c r="J304" s="15">
        <v>4.55</v>
      </c>
    </row>
    <row r="305" spans="1:10" x14ac:dyDescent="0.25">
      <c r="A305" s="2"/>
      <c r="B305" s="2"/>
      <c r="C305" s="24"/>
      <c r="D305" s="55"/>
      <c r="E305" s="4">
        <v>100</v>
      </c>
      <c r="F305" s="49"/>
      <c r="G305" s="4" t="s">
        <v>53</v>
      </c>
      <c r="H305" s="15">
        <v>4.5599999999999996</v>
      </c>
      <c r="I305" s="15" t="s">
        <v>51</v>
      </c>
      <c r="J305" s="15">
        <v>5</v>
      </c>
    </row>
    <row r="306" spans="1:10" ht="30" x14ac:dyDescent="0.25">
      <c r="A306" s="18" t="s">
        <v>158</v>
      </c>
      <c r="B306" s="18"/>
      <c r="C306" s="19" t="s">
        <v>301</v>
      </c>
      <c r="D306" s="56">
        <v>0.3</v>
      </c>
      <c r="E306" s="34">
        <f>IF(H306&lt;='Методика оценки'!$J$307,'Методика оценки'!$E$307,IF(AND(H306&gt;='Методика оценки'!$H$308,H306&lt;='Методика оценки'!$J$308),'Методика оценки'!$E$308,IF(AND(H306&gt;='Методика оценки'!$H$309,H306&lt;='Методика оценки'!$J$309),'Методика оценки'!$E$309,IF(AND(H306&gt;='Методика оценки'!$H$310,H306&lt;='Методика оценки'!$J$310),'Методика оценки'!$E$310,IF(H306&gt;='Методика оценки'!$H$311,'Методика оценки'!$E$311,"ошибка")))))</f>
        <v>0</v>
      </c>
      <c r="F306" s="53" t="s">
        <v>302</v>
      </c>
      <c r="G306" s="20"/>
      <c r="H306" s="34"/>
      <c r="I306" s="34"/>
      <c r="J306" s="34" t="s">
        <v>144</v>
      </c>
    </row>
    <row r="307" spans="1:10" x14ac:dyDescent="0.25">
      <c r="A307" s="2"/>
      <c r="B307" s="2"/>
      <c r="C307" s="24"/>
      <c r="D307" s="55"/>
      <c r="E307" s="4">
        <v>0</v>
      </c>
      <c r="F307" s="48"/>
      <c r="G307" s="16" t="s">
        <v>53</v>
      </c>
      <c r="H307" s="15">
        <v>2</v>
      </c>
      <c r="I307" s="15" t="s">
        <v>51</v>
      </c>
      <c r="J307" s="15">
        <v>2.5499999999999998</v>
      </c>
    </row>
    <row r="308" spans="1:10" x14ac:dyDescent="0.25">
      <c r="A308" s="2"/>
      <c r="B308" s="2"/>
      <c r="C308" s="24"/>
      <c r="D308" s="55"/>
      <c r="E308" s="4">
        <v>25</v>
      </c>
      <c r="F308" s="49"/>
      <c r="G308" s="16" t="s">
        <v>53</v>
      </c>
      <c r="H308" s="15">
        <v>2.56</v>
      </c>
      <c r="I308" s="15" t="s">
        <v>51</v>
      </c>
      <c r="J308" s="15">
        <v>3.55</v>
      </c>
    </row>
    <row r="309" spans="1:10" x14ac:dyDescent="0.25">
      <c r="A309" s="2"/>
      <c r="B309" s="2"/>
      <c r="C309" s="24"/>
      <c r="D309" s="55"/>
      <c r="E309" s="4">
        <v>50</v>
      </c>
      <c r="F309" s="49"/>
      <c r="G309" s="16" t="s">
        <v>53</v>
      </c>
      <c r="H309" s="15">
        <v>3.56</v>
      </c>
      <c r="I309" s="15" t="s">
        <v>51</v>
      </c>
      <c r="J309" s="15">
        <v>4.05</v>
      </c>
    </row>
    <row r="310" spans="1:10" x14ac:dyDescent="0.25">
      <c r="A310" s="2"/>
      <c r="B310" s="2"/>
      <c r="C310" s="24"/>
      <c r="D310" s="55"/>
      <c r="E310" s="4">
        <v>75</v>
      </c>
      <c r="F310" s="49"/>
      <c r="G310" s="16" t="s">
        <v>53</v>
      </c>
      <c r="H310" s="15">
        <v>4.0599999999999996</v>
      </c>
      <c r="I310" s="15" t="s">
        <v>51</v>
      </c>
      <c r="J310" s="15">
        <v>4.55</v>
      </c>
    </row>
    <row r="311" spans="1:10" x14ac:dyDescent="0.25">
      <c r="A311" s="2"/>
      <c r="B311" s="2"/>
      <c r="C311" s="24"/>
      <c r="D311" s="55"/>
      <c r="E311" s="4">
        <v>100</v>
      </c>
      <c r="F311" s="49"/>
      <c r="G311" s="4" t="s">
        <v>53</v>
      </c>
      <c r="H311" s="15">
        <v>4.5599999999999996</v>
      </c>
      <c r="I311" s="15" t="s">
        <v>51</v>
      </c>
      <c r="J311" s="15">
        <v>5</v>
      </c>
    </row>
    <row r="312" spans="1:10" ht="30" x14ac:dyDescent="0.25">
      <c r="A312" s="18" t="s">
        <v>159</v>
      </c>
      <c r="B312" s="18"/>
      <c r="C312" s="19" t="s">
        <v>304</v>
      </c>
      <c r="D312" s="56">
        <v>0.3</v>
      </c>
      <c r="E312" s="34">
        <f>IF(H312&lt;='Методика оценки'!$J$313,'Методика оценки'!$E$313,IF(AND(H312&gt;='Методика оценки'!$H$314,H312&lt;='Методика оценки'!$J$314),'Методика оценки'!$E$314,IF(AND(H312&gt;='Методика оценки'!$H$315,H312&lt;='Методика оценки'!$J$315),'Методика оценки'!$E$315,IF(AND(H312&gt;='Методика оценки'!$H$316,H312&lt;='Методика оценки'!$J$316),'Методика оценки'!$E$316,IF(H312&gt;='Методика оценки'!$H$317,'Методика оценки'!$E$317,"ошибка")))))</f>
        <v>0</v>
      </c>
      <c r="F312" s="53" t="s">
        <v>303</v>
      </c>
      <c r="G312" s="20"/>
      <c r="H312" s="34"/>
      <c r="I312" s="34"/>
      <c r="J312" s="34" t="s">
        <v>145</v>
      </c>
    </row>
    <row r="313" spans="1:10" x14ac:dyDescent="0.25">
      <c r="A313" s="2"/>
      <c r="B313" s="2"/>
      <c r="C313" s="24"/>
      <c r="D313" s="55"/>
      <c r="E313" s="4">
        <v>0</v>
      </c>
      <c r="F313" s="48"/>
      <c r="G313" s="16" t="s">
        <v>53</v>
      </c>
      <c r="H313" s="15">
        <v>2</v>
      </c>
      <c r="I313" s="15" t="s">
        <v>51</v>
      </c>
      <c r="J313" s="15">
        <v>2.5499999999999998</v>
      </c>
    </row>
    <row r="314" spans="1:10" x14ac:dyDescent="0.25">
      <c r="A314" s="2"/>
      <c r="B314" s="2"/>
      <c r="C314" s="24"/>
      <c r="D314" s="55"/>
      <c r="E314" s="4">
        <v>25</v>
      </c>
      <c r="F314" s="49"/>
      <c r="G314" s="16" t="s">
        <v>53</v>
      </c>
      <c r="H314" s="15">
        <v>2.56</v>
      </c>
      <c r="I314" s="15" t="s">
        <v>51</v>
      </c>
      <c r="J314" s="15">
        <v>3.55</v>
      </c>
    </row>
    <row r="315" spans="1:10" x14ac:dyDescent="0.25">
      <c r="A315" s="2"/>
      <c r="B315" s="2"/>
      <c r="C315" s="24"/>
      <c r="D315" s="55"/>
      <c r="E315" s="4">
        <v>50</v>
      </c>
      <c r="F315" s="49"/>
      <c r="G315" s="16" t="s">
        <v>53</v>
      </c>
      <c r="H315" s="15">
        <v>3.56</v>
      </c>
      <c r="I315" s="15" t="s">
        <v>51</v>
      </c>
      <c r="J315" s="15">
        <v>4.05</v>
      </c>
    </row>
    <row r="316" spans="1:10" x14ac:dyDescent="0.25">
      <c r="A316" s="2"/>
      <c r="B316" s="2"/>
      <c r="C316" s="24"/>
      <c r="D316" s="55"/>
      <c r="E316" s="4">
        <v>75</v>
      </c>
      <c r="F316" s="49"/>
      <c r="G316" s="16" t="s">
        <v>53</v>
      </c>
      <c r="H316" s="15">
        <v>4.0599999999999996</v>
      </c>
      <c r="I316" s="15" t="s">
        <v>51</v>
      </c>
      <c r="J316" s="15">
        <v>4.55</v>
      </c>
    </row>
    <row r="317" spans="1:10" x14ac:dyDescent="0.25">
      <c r="A317" s="2"/>
      <c r="B317" s="2"/>
      <c r="C317" s="24"/>
      <c r="D317" s="55"/>
      <c r="E317" s="4">
        <v>100</v>
      </c>
      <c r="F317" s="49"/>
      <c r="G317" s="4" t="s">
        <v>53</v>
      </c>
      <c r="H317" s="15">
        <v>4.5599999999999996</v>
      </c>
      <c r="I317" s="15" t="s">
        <v>51</v>
      </c>
      <c r="J317" s="15">
        <v>5</v>
      </c>
    </row>
    <row r="318" spans="1:10" ht="30" x14ac:dyDescent="0.25">
      <c r="A318" s="21" t="s">
        <v>305</v>
      </c>
      <c r="B318" s="23" t="s">
        <v>306</v>
      </c>
      <c r="C318" s="23" t="s">
        <v>2</v>
      </c>
      <c r="D318" s="57">
        <v>0.1</v>
      </c>
      <c r="E318" s="22"/>
      <c r="F318" s="50"/>
      <c r="G318" s="22"/>
      <c r="H318" s="70"/>
      <c r="I318" s="70"/>
      <c r="J318" s="70"/>
    </row>
    <row r="319" spans="1:10" ht="30" x14ac:dyDescent="0.25">
      <c r="A319" s="18" t="s">
        <v>307</v>
      </c>
      <c r="B319" s="18"/>
      <c r="C319" s="19" t="s">
        <v>308</v>
      </c>
      <c r="D319" s="56">
        <v>0.33</v>
      </c>
      <c r="E319" s="34">
        <f>IF(H319&lt;='Методика оценки'!$J$320,'Методика оценки'!$E$320,IF(AND(H319&gt;='Методика оценки'!$H$321,H319&lt;='Методика оценки'!$J$321),'Методика оценки'!$E$321,IF(AND(H319&gt;='Методика оценки'!$H$322,H319&lt;='Методика оценки'!$J$322),'Методика оценки'!$E$322,IF(AND(H319&gt;='Методика оценки'!$H$323,H319&lt;='Методика оценки'!$J$323),'Методика оценки'!$E$323,IF(H319&gt;='Методика оценки'!$H$324,'Методика оценки'!$E$324,"ошибка")))))</f>
        <v>0</v>
      </c>
      <c r="F319" s="53" t="s">
        <v>313</v>
      </c>
      <c r="G319" s="20"/>
      <c r="H319" s="34"/>
      <c r="I319" s="34"/>
      <c r="J319" s="34" t="s">
        <v>148</v>
      </c>
    </row>
    <row r="320" spans="1:10" x14ac:dyDescent="0.25">
      <c r="A320" s="2"/>
      <c r="B320" s="2"/>
      <c r="C320" s="24"/>
      <c r="D320" s="55"/>
      <c r="E320" s="4">
        <v>0</v>
      </c>
      <c r="F320" s="48"/>
      <c r="G320" s="16" t="s">
        <v>53</v>
      </c>
      <c r="H320" s="15">
        <v>2</v>
      </c>
      <c r="I320" s="15" t="s">
        <v>51</v>
      </c>
      <c r="J320" s="15">
        <v>2.5499999999999998</v>
      </c>
    </row>
    <row r="321" spans="1:10" x14ac:dyDescent="0.25">
      <c r="A321" s="2"/>
      <c r="B321" s="2"/>
      <c r="C321" s="24"/>
      <c r="D321" s="55"/>
      <c r="E321" s="4">
        <v>25</v>
      </c>
      <c r="F321" s="49"/>
      <c r="G321" s="16" t="s">
        <v>53</v>
      </c>
      <c r="H321" s="15">
        <v>2.56</v>
      </c>
      <c r="I321" s="15" t="s">
        <v>51</v>
      </c>
      <c r="J321" s="15">
        <v>3.55</v>
      </c>
    </row>
    <row r="322" spans="1:10" x14ac:dyDescent="0.25">
      <c r="A322" s="2"/>
      <c r="B322" s="2"/>
      <c r="C322" s="24"/>
      <c r="D322" s="55"/>
      <c r="E322" s="4">
        <v>50</v>
      </c>
      <c r="F322" s="49"/>
      <c r="G322" s="16" t="s">
        <v>53</v>
      </c>
      <c r="H322" s="15">
        <v>3.56</v>
      </c>
      <c r="I322" s="15" t="s">
        <v>51</v>
      </c>
      <c r="J322" s="15">
        <v>4.05</v>
      </c>
    </row>
    <row r="323" spans="1:10" x14ac:dyDescent="0.25">
      <c r="A323" s="2"/>
      <c r="B323" s="2"/>
      <c r="C323" s="24"/>
      <c r="D323" s="55"/>
      <c r="E323" s="4">
        <v>75</v>
      </c>
      <c r="F323" s="49"/>
      <c r="G323" s="16" t="s">
        <v>53</v>
      </c>
      <c r="H323" s="15">
        <v>4.0599999999999996</v>
      </c>
      <c r="I323" s="15" t="s">
        <v>51</v>
      </c>
      <c r="J323" s="15">
        <v>4.55</v>
      </c>
    </row>
    <row r="324" spans="1:10" x14ac:dyDescent="0.25">
      <c r="A324" s="2"/>
      <c r="B324" s="2"/>
      <c r="C324" s="24"/>
      <c r="D324" s="55"/>
      <c r="E324" s="4">
        <v>100</v>
      </c>
      <c r="F324" s="49"/>
      <c r="G324" s="4" t="s">
        <v>53</v>
      </c>
      <c r="H324" s="15">
        <v>4.5599999999999996</v>
      </c>
      <c r="I324" s="15" t="s">
        <v>51</v>
      </c>
      <c r="J324" s="15">
        <v>5</v>
      </c>
    </row>
    <row r="325" spans="1:10" ht="30" x14ac:dyDescent="0.25">
      <c r="A325" s="18" t="s">
        <v>310</v>
      </c>
      <c r="B325" s="18"/>
      <c r="C325" s="19" t="s">
        <v>309</v>
      </c>
      <c r="D325" s="56">
        <v>0.33</v>
      </c>
      <c r="E325" s="34">
        <f>IF(H325&lt;='Методика оценки'!$J$326,'Методика оценки'!$E$326,IF(AND(H325&gt;='Методика оценки'!$H$327,H325&lt;='Методика оценки'!$J$327),'Методика оценки'!$E$327,IF(AND(H325&gt;='Методика оценки'!$H$328,H325&lt;='Методика оценки'!$J$328),'Методика оценки'!$E$328,IF(AND(H325&gt;='Методика оценки'!$H$329,H325&lt;='Методика оценки'!$J$329),'Методика оценки'!$E$329,IF(H325&gt;='Методика оценки'!$H$330,'Методика оценки'!$E$330,"ошибка")))))</f>
        <v>0</v>
      </c>
      <c r="F325" s="53" t="s">
        <v>314</v>
      </c>
      <c r="G325" s="20"/>
      <c r="H325" s="34"/>
      <c r="I325" s="34"/>
      <c r="J325" s="34" t="s">
        <v>149</v>
      </c>
    </row>
    <row r="326" spans="1:10" x14ac:dyDescent="0.25">
      <c r="A326" s="2"/>
      <c r="B326" s="2"/>
      <c r="C326" s="24"/>
      <c r="D326" s="55"/>
      <c r="E326" s="4">
        <v>0</v>
      </c>
      <c r="F326" s="48"/>
      <c r="G326" s="16" t="s">
        <v>53</v>
      </c>
      <c r="H326" s="15">
        <v>2</v>
      </c>
      <c r="I326" s="15" t="s">
        <v>51</v>
      </c>
      <c r="J326" s="15">
        <v>2.5499999999999998</v>
      </c>
    </row>
    <row r="327" spans="1:10" x14ac:dyDescent="0.25">
      <c r="A327" s="2"/>
      <c r="B327" s="2"/>
      <c r="C327" s="24"/>
      <c r="D327" s="55"/>
      <c r="E327" s="4">
        <v>25</v>
      </c>
      <c r="F327" s="49"/>
      <c r="G327" s="16" t="s">
        <v>53</v>
      </c>
      <c r="H327" s="15">
        <v>2.56</v>
      </c>
      <c r="I327" s="15" t="s">
        <v>51</v>
      </c>
      <c r="J327" s="15">
        <v>3.55</v>
      </c>
    </row>
    <row r="328" spans="1:10" x14ac:dyDescent="0.25">
      <c r="A328" s="2"/>
      <c r="B328" s="2"/>
      <c r="C328" s="24"/>
      <c r="D328" s="55"/>
      <c r="E328" s="4">
        <v>50</v>
      </c>
      <c r="F328" s="49"/>
      <c r="G328" s="16" t="s">
        <v>53</v>
      </c>
      <c r="H328" s="15">
        <v>3.56</v>
      </c>
      <c r="I328" s="15" t="s">
        <v>51</v>
      </c>
      <c r="J328" s="15">
        <v>4.05</v>
      </c>
    </row>
    <row r="329" spans="1:10" x14ac:dyDescent="0.25">
      <c r="A329" s="2"/>
      <c r="B329" s="2"/>
      <c r="C329" s="24"/>
      <c r="D329" s="55"/>
      <c r="E329" s="4">
        <v>75</v>
      </c>
      <c r="F329" s="49"/>
      <c r="G329" s="16" t="s">
        <v>53</v>
      </c>
      <c r="H329" s="15">
        <v>4.0599999999999996</v>
      </c>
      <c r="I329" s="15" t="s">
        <v>51</v>
      </c>
      <c r="J329" s="15">
        <v>4.55</v>
      </c>
    </row>
    <row r="330" spans="1:10" x14ac:dyDescent="0.25">
      <c r="A330" s="2"/>
      <c r="B330" s="2"/>
      <c r="C330" s="24"/>
      <c r="D330" s="55"/>
      <c r="E330" s="4">
        <v>100</v>
      </c>
      <c r="F330" s="49"/>
      <c r="G330" s="4" t="s">
        <v>53</v>
      </c>
      <c r="H330" s="15">
        <v>4.5599999999999996</v>
      </c>
      <c r="I330" s="15" t="s">
        <v>51</v>
      </c>
      <c r="J330" s="15">
        <v>5</v>
      </c>
    </row>
    <row r="331" spans="1:10" ht="45" x14ac:dyDescent="0.25">
      <c r="A331" s="18" t="s">
        <v>311</v>
      </c>
      <c r="B331" s="18"/>
      <c r="C331" s="19" t="s">
        <v>312</v>
      </c>
      <c r="D331" s="56">
        <v>0.33</v>
      </c>
      <c r="E331" s="34">
        <f>IF(H331&lt;='Методика оценки'!$J$332,'Методика оценки'!$E$332,IF(AND(H331&gt;='Методика оценки'!$H$333,H331&lt;='Методика оценки'!$J$333),'Методика оценки'!$E$333,IF(AND(H331&gt;='Методика оценки'!$H$334,H331&lt;='Методика оценки'!$J$334),'Методика оценки'!$E$334,IF(AND(H331&gt;='Методика оценки'!$H$335,H331&lt;='Методика оценки'!$J$335),'Методика оценки'!$E$335,IF(H331&gt;='Методика оценки'!$H$336,'Методика оценки'!$E$336,"ошибка")))))</f>
        <v>0</v>
      </c>
      <c r="F331" s="53" t="s">
        <v>315</v>
      </c>
      <c r="G331" s="20"/>
      <c r="H331" s="34"/>
      <c r="I331" s="34"/>
      <c r="J331" s="34" t="s">
        <v>150</v>
      </c>
    </row>
    <row r="332" spans="1:10" x14ac:dyDescent="0.25">
      <c r="A332" s="2"/>
      <c r="B332" s="2"/>
      <c r="C332" s="24"/>
      <c r="D332" s="55"/>
      <c r="E332" s="4">
        <v>0</v>
      </c>
      <c r="F332" s="48"/>
      <c r="G332" s="16" t="s">
        <v>53</v>
      </c>
      <c r="H332" s="15">
        <v>2</v>
      </c>
      <c r="I332" s="15" t="s">
        <v>51</v>
      </c>
      <c r="J332" s="15">
        <v>2.5499999999999998</v>
      </c>
    </row>
    <row r="333" spans="1:10" x14ac:dyDescent="0.25">
      <c r="A333" s="2"/>
      <c r="B333" s="2"/>
      <c r="C333" s="24"/>
      <c r="D333" s="55"/>
      <c r="E333" s="4">
        <v>25</v>
      </c>
      <c r="F333" s="49"/>
      <c r="G333" s="16" t="s">
        <v>53</v>
      </c>
      <c r="H333" s="15">
        <v>2.56</v>
      </c>
      <c r="I333" s="15" t="s">
        <v>51</v>
      </c>
      <c r="J333" s="15">
        <v>3.55</v>
      </c>
    </row>
    <row r="334" spans="1:10" x14ac:dyDescent="0.25">
      <c r="A334" s="2"/>
      <c r="B334" s="2"/>
      <c r="C334" s="24"/>
      <c r="D334" s="55"/>
      <c r="E334" s="4">
        <v>50</v>
      </c>
      <c r="F334" s="49"/>
      <c r="G334" s="16" t="s">
        <v>53</v>
      </c>
      <c r="H334" s="15">
        <v>3.56</v>
      </c>
      <c r="I334" s="15" t="s">
        <v>51</v>
      </c>
      <c r="J334" s="15">
        <v>4.05</v>
      </c>
    </row>
    <row r="335" spans="1:10" x14ac:dyDescent="0.25">
      <c r="A335" s="2"/>
      <c r="B335" s="2"/>
      <c r="C335" s="24"/>
      <c r="D335" s="55"/>
      <c r="E335" s="4">
        <v>75</v>
      </c>
      <c r="F335" s="49"/>
      <c r="G335" s="16" t="s">
        <v>53</v>
      </c>
      <c r="H335" s="15">
        <v>4.0599999999999996</v>
      </c>
      <c r="I335" s="15" t="s">
        <v>51</v>
      </c>
      <c r="J335" s="15">
        <v>4.55</v>
      </c>
    </row>
    <row r="336" spans="1:10" x14ac:dyDescent="0.25">
      <c r="A336" s="2"/>
      <c r="B336" s="2"/>
      <c r="C336" s="24"/>
      <c r="D336" s="55"/>
      <c r="E336" s="4">
        <v>100</v>
      </c>
      <c r="F336" s="49"/>
      <c r="G336" s="4" t="s">
        <v>53</v>
      </c>
      <c r="H336" s="15">
        <v>4.5599999999999996</v>
      </c>
      <c r="I336" s="15" t="s">
        <v>51</v>
      </c>
      <c r="J336" s="15">
        <v>5</v>
      </c>
    </row>
  </sheetData>
  <sheetProtection password="CF7A" sheet="1" objects="1" scenarios="1"/>
  <autoFilter ref="A4:J317"/>
  <mergeCells count="2">
    <mergeCell ref="H3:J3"/>
    <mergeCell ref="A1:J1"/>
  </mergeCells>
  <conditionalFormatting sqref="D5">
    <cfRule type="cellIs" dxfId="3" priority="12" operator="notEqual">
      <formula>1</formula>
    </cfRule>
  </conditionalFormatting>
  <conditionalFormatting sqref="D51 D83 D165">
    <cfRule type="cellIs" dxfId="2" priority="10" operator="notEqual">
      <formula>0.15</formula>
    </cfRule>
  </conditionalFormatting>
  <conditionalFormatting sqref="D240 D260 D286">
    <cfRule type="cellIs" dxfId="1" priority="7" operator="notEqual">
      <formula>0.1</formula>
    </cfRule>
  </conditionalFormatting>
  <conditionalFormatting sqref="D318">
    <cfRule type="cellIs" dxfId="0" priority="1" operator="notEqual">
      <formula>0.1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 summaryRight="0"/>
  </sheetPr>
  <dimension ref="A1:D75"/>
  <sheetViews>
    <sheetView topLeftCell="A43" zoomScale="80" zoomScaleNormal="80" workbookViewId="0">
      <selection activeCell="G16" sqref="G16"/>
    </sheetView>
  </sheetViews>
  <sheetFormatPr defaultColWidth="9.140625" defaultRowHeight="15" x14ac:dyDescent="0.25"/>
  <cols>
    <col min="1" max="1" width="9.85546875" style="36" customWidth="1"/>
    <col min="2" max="2" width="53.42578125" style="36" customWidth="1"/>
    <col min="3" max="3" width="12" style="43" customWidth="1"/>
    <col min="4" max="4" width="24.7109375" style="73" customWidth="1"/>
    <col min="5" max="16384" width="9.140625" style="37"/>
  </cols>
  <sheetData>
    <row r="1" spans="1:4" ht="37.5" customHeight="1" x14ac:dyDescent="0.25">
      <c r="A1" s="114" t="s">
        <v>345</v>
      </c>
      <c r="B1" s="115"/>
      <c r="C1" s="115"/>
      <c r="D1" s="115"/>
    </row>
    <row r="3" spans="1:4" ht="85.5" x14ac:dyDescent="0.25">
      <c r="A3" s="90" t="s">
        <v>0</v>
      </c>
      <c r="B3" s="90" t="s">
        <v>23</v>
      </c>
      <c r="C3" s="90" t="s">
        <v>24</v>
      </c>
      <c r="D3" s="93" t="s">
        <v>341</v>
      </c>
    </row>
    <row r="4" spans="1:4" x14ac:dyDescent="0.25">
      <c r="A4" s="35"/>
      <c r="B4" s="35"/>
      <c r="C4" s="60"/>
      <c r="D4" s="72"/>
    </row>
    <row r="5" spans="1:4" ht="31.5" x14ac:dyDescent="0.25">
      <c r="A5" s="82" t="s">
        <v>18</v>
      </c>
      <c r="B5" s="82"/>
      <c r="C5" s="94">
        <v>100</v>
      </c>
      <c r="D5" s="94">
        <f>D6+D16+D23+D39+D54+D59+D65+D72</f>
        <v>85.222499999999982</v>
      </c>
    </row>
    <row r="6" spans="1:4" x14ac:dyDescent="0.25">
      <c r="A6" s="39" t="str">
        <f>'Методика оценки'!A6</f>
        <v>К1</v>
      </c>
      <c r="B6" s="63" t="str">
        <f>'Методика оценки'!B6</f>
        <v>I. Качество образовательного процесса</v>
      </c>
      <c r="C6" s="95">
        <f>'Методика оценки'!D6</f>
        <v>0.15</v>
      </c>
      <c r="D6" s="96">
        <f>(D7+D11)*$C$6</f>
        <v>11.174999999999999</v>
      </c>
    </row>
    <row r="7" spans="1:4" s="61" customFormat="1" x14ac:dyDescent="0.2">
      <c r="A7" s="64" t="str">
        <f>'Методика оценки'!A7</f>
        <v>К1.1.</v>
      </c>
      <c r="B7" s="64" t="str">
        <f>'Методика оценки'!C7</f>
        <v>Качество программы обучения</v>
      </c>
      <c r="C7" s="97">
        <f>'Методика оценки'!D7</f>
        <v>0.5</v>
      </c>
      <c r="D7" s="98">
        <f>SUM(D8:D10)*$C$7</f>
        <v>49.5</v>
      </c>
    </row>
    <row r="8" spans="1:4" ht="30" x14ac:dyDescent="0.25">
      <c r="A8" s="46" t="str">
        <f>'Методика оценки'!A8</f>
        <v>К1.1.1.</v>
      </c>
      <c r="B8" s="46" t="str">
        <f>'Методика оценки'!C8</f>
        <v>Обучение рисованию, музыке, театральному искусству, изучение художественной литературы и фольклора</v>
      </c>
      <c r="C8" s="99">
        <f>'Методика оценки'!D8</f>
        <v>0.33</v>
      </c>
      <c r="D8" s="100">
        <f>(IF('ИД Свод'!D6&lt;='Методика оценки'!$J$9,'Методика оценки'!$E$9,IF(AND('ИД Свод'!D6&gt;='Методика оценки'!$H$10,'ИД Свод'!D6&lt;='Методика оценки'!$J$10),'Методика оценки'!$E$10,IF(AND('ИД Свод'!D6&gt;='Методика оценки'!$H$11,'ИД Свод'!D6&lt;='Методика оценки'!$J$11),'Методика оценки'!$E$11,IF(AND('ИД Свод'!D6&gt;='Методика оценки'!$H$12,'ИД Свод'!D6&lt;='Методика оценки'!$J$12),'Методика оценки'!E12,IF('ИД Свод'!D6&gt;='Методика оценки'!$H$13,'Методика оценки'!$E$13,"ошибка"))))))*$C$8</f>
        <v>33</v>
      </c>
    </row>
    <row r="9" spans="1:4" x14ac:dyDescent="0.25">
      <c r="A9" s="46" t="str">
        <f>'Методика оценки'!A14</f>
        <v>К1.1.2.</v>
      </c>
      <c r="B9" s="46" t="str">
        <f>'Методика оценки'!C14</f>
        <v>Речевое развитие и навыки общения</v>
      </c>
      <c r="C9" s="99">
        <f>'Методика оценки'!D14</f>
        <v>0.33</v>
      </c>
      <c r="D9" s="100">
        <f>(IF('ИД Свод'!D7&lt;='Методика оценки'!$J$15,'Методика оценки'!$E$15,IF(AND('ИД Свод'!D7&gt;='Методика оценки'!$H$16,'ИД Свод'!D7&lt;='Методика оценки'!$J$16),'Методика оценки'!$E$16,IF(AND('ИД Свод'!D7&gt;='Методика оценки'!$H$17,'ИД Свод'!D7&lt;='Методика оценки'!$J$17),'Методика оценки'!$E$17,IF(AND('ИД Свод'!D7&gt;='Методика оценки'!$H$18,'ИД Свод'!D7&lt;='Методика оценки'!$J$18),'Методика оценки'!$E$18,IF('ИД Свод'!D7&gt;='Методика оценки'!$H$19,'Методика оценки'!$E$19,"ошибка"))))))*$C$9</f>
        <v>33</v>
      </c>
    </row>
    <row r="10" spans="1:4" x14ac:dyDescent="0.25">
      <c r="A10" s="46" t="str">
        <f>'Методика оценки'!A20</f>
        <v>К1.1.3.</v>
      </c>
      <c r="B10" s="46" t="str">
        <f>'Методика оценки'!C20</f>
        <v>Физическое развитие</v>
      </c>
      <c r="C10" s="99">
        <f>'Методика оценки'!D20</f>
        <v>0.33</v>
      </c>
      <c r="D10" s="101">
        <f>(IF('ИД Свод'!D8&lt;='Методика оценки'!$J$21,'Методика оценки'!$E$21,IF(AND('ИД Свод'!D8&gt;='Методика оценки'!$H$22,'ИД Свод'!D8&lt;='Методика оценки'!$J$22),'Методика оценки'!$E$22,IF(AND('ИД Свод'!D8&gt;='Методика оценки'!$H$23,'ИД Свод'!D8&lt;='Методика оценки'!$J$23),'Методика оценки'!$E$23,IF(AND('ИД Свод'!D8&gt;='Методика оценки'!$H$24,'ИД Свод'!D8&lt;='Методика оценки'!$J$24),'Методика оценки'!$E$24,IF('ИД Свод'!D8&gt;='Методика оценки'!$H$25,'Методика оценки'!$E$25,"ошибка"))))))*$C$10</f>
        <v>33</v>
      </c>
    </row>
    <row r="11" spans="1:4" s="61" customFormat="1" x14ac:dyDescent="0.2">
      <c r="A11" s="64" t="str">
        <f>'Методика оценки'!A26</f>
        <v>К1.2.</v>
      </c>
      <c r="B11" s="64" t="str">
        <f>'Методика оценки'!C26</f>
        <v xml:space="preserve">Качество дополнительных кружков и секций </v>
      </c>
      <c r="C11" s="102">
        <f>'Методика оценки'!D26</f>
        <v>0.5</v>
      </c>
      <c r="D11" s="98">
        <f>SUM(D12:D15)*$C$11</f>
        <v>25</v>
      </c>
    </row>
    <row r="12" spans="1:4" ht="30" x14ac:dyDescent="0.25">
      <c r="A12" s="46" t="str">
        <f>'Методика оценки'!A27</f>
        <v>К1.2.1.</v>
      </c>
      <c r="B12" s="46" t="str">
        <f>'Методика оценки'!C27</f>
        <v>Содержательность и увлекательность дополнительных кружков и секций</v>
      </c>
      <c r="C12" s="99">
        <f>'Методика оценки'!D27</f>
        <v>0.25</v>
      </c>
      <c r="D12" s="101">
        <f>(IF('ИД Свод'!D9&lt;='Методика оценки'!$J$28,'Методика оценки'!$E$28,IF(AND('ИД Свод'!D9&gt;='Методика оценки'!$H$29,'ИД Свод'!D9&lt;='Методика оценки'!$J$29),'Методика оценки'!$E$29,IF(AND('ИД Свод'!D9&gt;='Методика оценки'!$H$30,'ИД Свод'!D9&lt;='Методика оценки'!$J$30),'Методика оценки'!$E$30,IF(AND('ИД Свод'!D9&gt;='Методика оценки'!$H$31,'ИД Свод'!D9&lt;='Методика оценки'!$J$31),'Методика оценки'!$E$31,IF('ИД Свод'!D9&gt;='Методика оценки'!$H$32,'Методика оценки'!$E$32,"ошибка"))))))*$C$12</f>
        <v>12.5</v>
      </c>
    </row>
    <row r="13" spans="1:4" x14ac:dyDescent="0.25">
      <c r="A13" s="46" t="str">
        <f>'Методика оценки'!A33</f>
        <v>К1.2.2.</v>
      </c>
      <c r="B13" s="46" t="str">
        <f>'Методика оценки'!C33</f>
        <v>Разнообразие дополнительных кружков и секций</v>
      </c>
      <c r="C13" s="99">
        <f>'Методика оценки'!D33</f>
        <v>0.25</v>
      </c>
      <c r="D13" s="100">
        <f>(IF('ИД Свод'!D10&lt;='Методика оценки'!$J$34,'Методика оценки'!$E$34,IF(AND('ИД Свод'!D10&gt;='Методика оценки'!$H$35,'ИД Свод'!D10&lt;='Методика оценки'!$J$35),'Методика оценки'!$E$35,IF(AND('ИД Свод'!D10&gt;='Методика оценки'!$H$36,'ИД Свод'!D10&lt;='Методика оценки'!$J$36),'Методика оценки'!$E$36,IF(AND('ИД Свод'!D10&gt;='Методика оценки'!$H$37,'ИД Свод'!D10&lt;='Методика оценки'!$J$37),'Методика оценки'!$E$37,IF('ИД Свод'!D10&gt;='Методика оценки'!$H$38,'Методика оценки'!$E$38,"ошибка"))))))*$C$13</f>
        <v>12.5</v>
      </c>
    </row>
    <row r="14" spans="1:4" x14ac:dyDescent="0.25">
      <c r="A14" s="46" t="str">
        <f>'Методика оценки'!A39</f>
        <v>К1.2.3.</v>
      </c>
      <c r="B14" s="62" t="str">
        <f>'Методика оценки'!C39</f>
        <v>Удобство расписания дополнительных кружков и секций</v>
      </c>
      <c r="C14" s="99">
        <f>'Методика оценки'!D39</f>
        <v>0.25</v>
      </c>
      <c r="D14" s="101">
        <f>(IF('ИД Свод'!D11&lt;='Методика оценки'!$J$40,'Методика оценки'!$E$40,IF(AND('ИД Свод'!D11&gt;='Методика оценки'!$H$41,'ИД Свод'!D11&lt;='Методика оценки'!$J$41),'Методика оценки'!$E$41,IF(AND('ИД Свод'!D11&gt;='Методика оценки'!$H$42,'ИД Свод'!D11&lt;='Методика оценки'!$J$42),'Методика оценки'!$E$42,IF(AND('ИД Свод'!D11&gt;='Методика оценки'!$H$43,'ИД Свод'!D11&lt;='Методика оценки'!$J$43),'Методика оценки'!$E$43,IF('ИД Свод'!D11&gt;='Методика оценки'!$H$44,'Методика оценки'!$E$44,"ошибка"))))))*$C$14</f>
        <v>12.5</v>
      </c>
    </row>
    <row r="15" spans="1:4" ht="30" x14ac:dyDescent="0.25">
      <c r="A15" s="46" t="str">
        <f>'Методика оценки'!A45</f>
        <v>К1.2.4.</v>
      </c>
      <c r="B15" s="62" t="str">
        <f>'Методика оценки'!C45</f>
        <v>Наличие материально-технических условий для проведения дополнительных кружков и секций</v>
      </c>
      <c r="C15" s="99">
        <f>'Методика оценки'!D45</f>
        <v>0.25</v>
      </c>
      <c r="D15" s="101">
        <f>(IF('ИД Свод'!D12&lt;='Методика оценки'!$J$46,'Методика оценки'!$E$46,IF(AND('ИД Свод'!D12&gt;='Методика оценки'!$H$47,'ИД Свод'!D12&lt;='Методика оценки'!$J$47),'Методика оценки'!$E$47,IF(AND('ИД Свод'!D12&gt;='Методика оценки'!$H$48,'ИД Свод'!D12&lt;='Методика оценки'!$J$48),'Методика оценки'!$E$48,IF(AND('ИД Свод'!D12&gt;='Методика оценки'!$H$49,'ИД Свод'!D12&lt;='Методика оценки'!$J$49),'Методика оценки'!$E$49,IF('ИД Свод'!D12&gt;='Методика оценки'!$H$50,'Методика оценки'!$E$50,"ошибка"))))))*$C$15</f>
        <v>12.5</v>
      </c>
    </row>
    <row r="16" spans="1:4" x14ac:dyDescent="0.25">
      <c r="A16" s="63" t="str">
        <f>'Методика оценки'!A51</f>
        <v>К2</v>
      </c>
      <c r="B16" s="63" t="str">
        <f>'Методика оценки'!B51</f>
        <v>II. Качество услуг по присмотру и уходу за детьми</v>
      </c>
      <c r="C16" s="95">
        <f>'Методика оценки'!D51</f>
        <v>0.15</v>
      </c>
      <c r="D16" s="96">
        <f>(D17+D22)*$C$16</f>
        <v>13.5</v>
      </c>
    </row>
    <row r="17" spans="1:4" s="61" customFormat="1" x14ac:dyDescent="0.2">
      <c r="A17" s="64" t="str">
        <f>'Методика оценки'!A52</f>
        <v>К2.1.</v>
      </c>
      <c r="B17" s="64" t="str">
        <f>'Методика оценки'!C52</f>
        <v>Качество услуг по присмотру и уходу за детьми</v>
      </c>
      <c r="C17" s="97">
        <f>'Методика оценки'!D52</f>
        <v>0.8</v>
      </c>
      <c r="D17" s="98">
        <f>SUM(D18:D21)*$C$17</f>
        <v>80</v>
      </c>
    </row>
    <row r="18" spans="1:4" x14ac:dyDescent="0.25">
      <c r="A18" s="46" t="str">
        <f>'Методика оценки'!A53</f>
        <v>К2.1.1</v>
      </c>
      <c r="B18" s="46" t="str">
        <f>'Методика оценки'!C53</f>
        <v xml:space="preserve">Организация питания детей </v>
      </c>
      <c r="C18" s="99">
        <f>'Методика оценки'!D53</f>
        <v>0.25</v>
      </c>
      <c r="D18" s="101">
        <f>(IF('ИД Свод'!D13&lt;='Методика оценки'!$J$54,'Методика оценки'!$E$54,IF(AND('ИД Свод'!D13&gt;='Методика оценки'!$H$55,'ИД Свод'!D13&lt;='Методика оценки'!$J$55),'Методика оценки'!$E$55,IF(AND('ИД Свод'!D13&gt;='Методика оценки'!$H$56,'ИД Свод'!D13&lt;='Методика оценки'!$J$56),'Методика оценки'!$E$56,IF(AND('ИД Свод'!D13&gt;='Методика оценки'!$H$57,'ИД Свод'!D13&lt;='Методика оценки'!$J$57),'Методика оценки'!$E$57,IF('ИД Свод'!D13&gt;='Методика оценки'!$H$58,'Методика оценки'!$E$58,"ошибка"))))))*$C$18</f>
        <v>25</v>
      </c>
    </row>
    <row r="19" spans="1:4" ht="30" x14ac:dyDescent="0.25">
      <c r="A19" s="46" t="str">
        <f>'Методика оценки'!A59</f>
        <v>К2.1.2</v>
      </c>
      <c r="B19" s="46" t="str">
        <f>'Методика оценки'!C59</f>
        <v>Обеспечение здоровья и предотвращение травматизма детей</v>
      </c>
      <c r="C19" s="99">
        <f>'Методика оценки'!D59</f>
        <v>0.25</v>
      </c>
      <c r="D19" s="101">
        <f>(IF('ИД Свод'!D14&lt;='Методика оценки'!$J$60,'Методика оценки'!$E$60,IF(AND('ИД Свод'!D14&gt;='Методика оценки'!$H$61,'ИД Свод'!D14&lt;='Методика оценки'!$J$61),'Методика оценки'!$E$61,IF(AND('ИД Свод'!D14&gt;='Методика оценки'!$H$62,'ИД Свод'!D14&lt;='Методика оценки'!$J$62),'Методика оценки'!$E$62,IF(AND('ИД Свод'!D14&gt;='Методика оценки'!$H$63,'ИД Свод'!D14&lt;='Методика оценки'!$J$63),'Методика оценки'!$E$63,IF('ИД Свод'!D14&gt;='Методика оценки'!$H$64,'Методика оценки'!$E$64,"ошибка"))))))*$C$19</f>
        <v>25</v>
      </c>
    </row>
    <row r="20" spans="1:4" ht="30" x14ac:dyDescent="0.25">
      <c r="A20" s="46" t="str">
        <f>'Методика оценки'!A65</f>
        <v>К2.1.3</v>
      </c>
      <c r="B20" s="46" t="str">
        <f>'Методика оценки'!C65</f>
        <v>Организация охраны здания детского сада и прилегающей территории</v>
      </c>
      <c r="C20" s="99">
        <f>'Методика оценки'!D65</f>
        <v>0.25</v>
      </c>
      <c r="D20" s="101">
        <f>(IF('ИД Свод'!D15&lt;='Методика оценки'!$J$66,'Методика оценки'!$E$66,IF(AND('ИД Свод'!D15&gt;='Методика оценки'!$H$67,'ИД Свод'!D15&lt;='Методика оценки'!$J$67),'Методика оценки'!$E$67,IF(AND('ИД Свод'!D15&gt;='Методика оценки'!$H$68,'ИД Свод'!D15&lt;='Методика оценки'!$J$68),'Методика оценки'!$E$68,IF(AND('ИД Свод'!D15&gt;='Методика оценки'!$H$69,'ИД Свод'!D15&lt;='Методика оценки'!$J$69),'Методика оценки'!$E$69,IF('ИД Свод'!D15&gt;='Методика оценки'!$H$70,'Методика оценки'!$E$70,"ошибка"))))))*$C$20</f>
        <v>25</v>
      </c>
    </row>
    <row r="21" spans="1:4" x14ac:dyDescent="0.25">
      <c r="A21" s="46" t="str">
        <f>'Методика оценки'!A71</f>
        <v>К2.1.4</v>
      </c>
      <c r="B21" s="46" t="str">
        <f>'Методика оценки'!C71</f>
        <v>Соотношение времени занятий и отдыха</v>
      </c>
      <c r="C21" s="99">
        <f>'Методика оценки'!D71</f>
        <v>0.25</v>
      </c>
      <c r="D21" s="101">
        <f>(IF('ИД Свод'!D16&lt;='Методика оценки'!$J$72,'Методика оценки'!$E$72,IF(AND('ИД Свод'!D16&gt;='Методика оценки'!$H$73,'ИД Свод'!D16&lt;='Методика оценки'!$J$73),'Методика оценки'!$E$73,IF(AND('ИД Свод'!D16&gt;='Методика оценки'!$H$74,'ИД Свод'!D16&lt;='Методика оценки'!$J$74),'Методика оценки'!$E$74,IF(AND('ИД Свод'!D16&gt;='Методика оценки'!$H$75,'ИД Свод'!D16&lt;='Методика оценки'!$J$75),'Методика оценки'!$E$75,IF('ИД Свод'!D16&gt;='Методика оценки'!$H$76,'Методика оценки'!$E$76,"ошибка"))))))*$C$21</f>
        <v>25</v>
      </c>
    </row>
    <row r="22" spans="1:4" s="61" customFormat="1" x14ac:dyDescent="0.25">
      <c r="A22" s="65" t="str">
        <f>'Методика оценки'!A77</f>
        <v>К2.2.</v>
      </c>
      <c r="B22" s="65" t="str">
        <f>'Методика оценки'!C77</f>
        <v>Переполненность группы</v>
      </c>
      <c r="C22" s="102">
        <f>'Методика оценки'!D77</f>
        <v>0.2</v>
      </c>
      <c r="D22" s="98">
        <f>(IF('ИД Свод'!D17&lt;='Методика оценки'!$J$78,'Методика оценки'!$E$78,IF(AND('ИД Свод'!D17&gt;='Методика оценки'!$H$79,'ИД Свод'!D17&lt;='Методика оценки'!$J$79),'Методика оценки'!$E$79,IF(AND('ИД Свод'!D17&gt;='Методика оценки'!$H$80,'ИД Свод'!D17&lt;='Методика оценки'!$J$80),'Методика оценки'!$E$80,IF(AND('ИД Свод'!D17&gt;='Методика оценки'!$H$81,'ИД Свод'!D17&lt;='Методика оценки'!$J$81),'Методика оценки'!E81,IF('ИД Свод'!D17&gt;='Методика оценки'!$H$82,'Методика оценки'!$E$82,"ошибка"))))))*$C$22</f>
        <v>10</v>
      </c>
    </row>
    <row r="23" spans="1:4" x14ac:dyDescent="0.25">
      <c r="A23" s="63" t="str">
        <f>'Методика оценки'!A83</f>
        <v>К3</v>
      </c>
      <c r="B23" s="63" t="str">
        <f>'Методика оценки'!B83</f>
        <v>III. Обеспеченность кадровыми ресурсами</v>
      </c>
      <c r="C23" s="95">
        <f>'Методика оценки'!D83</f>
        <v>0.15</v>
      </c>
      <c r="D23" s="96">
        <f>(D24+D35+D38)*$C$23</f>
        <v>12.75</v>
      </c>
    </row>
    <row r="24" spans="1:4" s="61" customFormat="1" x14ac:dyDescent="0.25">
      <c r="A24" s="65" t="str">
        <f>'Методика оценки'!A84</f>
        <v>К3.1.</v>
      </c>
      <c r="B24" s="65" t="str">
        <f>'Методика оценки'!C84</f>
        <v>Качество работы сотрудников ДОУ</v>
      </c>
      <c r="C24" s="102">
        <f>'Методика оценки'!D84</f>
        <v>0.4</v>
      </c>
      <c r="D24" s="98">
        <f>SUM(D25:D34)*$C$24</f>
        <v>25</v>
      </c>
    </row>
    <row r="25" spans="1:4" x14ac:dyDescent="0.25">
      <c r="A25" s="46" t="str">
        <f>'Методика оценки'!A85</f>
        <v>К3.1.1</v>
      </c>
      <c r="B25" s="46" t="str">
        <f>'Методика оценки'!C85</f>
        <v>Качество работы воспитателей</v>
      </c>
      <c r="C25" s="103">
        <f>'Методика оценки'!D85</f>
        <v>0.1</v>
      </c>
      <c r="D25" s="101">
        <f>(IF('ИД Свод'!D18&lt;='Методика оценки'!$J$86,'Методика оценки'!$E$86,IF(AND('ИД Свод'!D18&gt;='Методика оценки'!$H$87,'ИД Свод'!D18&lt;='Методика оценки'!$J$87),'Методика оценки'!$E$87,IF(AND('ИД Свод'!D18&gt;='Методика оценки'!$H$88,'ИД Свод'!D18&lt;='Методика оценки'!$J$88),'Методика оценки'!$E$88,IF(AND('ИД Свод'!D18&gt;='Методика оценки'!$H$89,'ИД Свод'!D18&lt;='Методика оценки'!$J$89),'Методика оценки'!$E$89,IF('ИД Свод'!D18&gt;='Методика оценки'!$H$90,'Методика оценки'!$E$90,"ошибка"))))))*$C$25</f>
        <v>10</v>
      </c>
    </row>
    <row r="26" spans="1:4" x14ac:dyDescent="0.25">
      <c r="A26" s="46" t="str">
        <f>'Методика оценки'!A91</f>
        <v>К3.1.2.</v>
      </c>
      <c r="B26" s="46" t="str">
        <f>'Методика оценки'!C91</f>
        <v>Качество работы помощников воспитателей</v>
      </c>
      <c r="C26" s="103">
        <f>'Методика оценки'!D91</f>
        <v>0.1</v>
      </c>
      <c r="D26" s="101">
        <f>(IF('ИД Свод'!D19&lt;='Методика оценки'!$J$92,'Методика оценки'!$E$92,IF(AND('ИД Свод'!D19&gt;='Методика оценки'!$H$93,'ИД Свод'!D19&lt;='Методика оценки'!$J$93),'Методика оценки'!$E$93,IF(AND('ИД Свод'!D19&gt;='Методика оценки'!$H$94,'ИД Свод'!D19&lt;='Методика оценки'!$J$94),'Методика оценки'!$E$94,IF(AND('ИД Свод'!D19&gt;='Методика оценки'!$H$95,'ИД Свод'!D19&lt;='Методика оценки'!$J$95),'Методика оценки'!$E$95,IF('ИД Свод'!D19&gt;='Методика оценки'!$H$96,'Методика оценки'!$E$96,"ошибка"))))))*$C$26</f>
        <v>10</v>
      </c>
    </row>
    <row r="27" spans="1:4" x14ac:dyDescent="0.25">
      <c r="A27" s="46" t="str">
        <f>'Методика оценки'!A98</f>
        <v>К3.1.3</v>
      </c>
      <c r="B27" s="46" t="str">
        <f>'Методика оценки'!C98</f>
        <v>Качество работы музыкальных руководителей</v>
      </c>
      <c r="C27" s="103">
        <f>'Методика оценки'!D98</f>
        <v>0.1</v>
      </c>
      <c r="D27" s="101">
        <f>(IF('ИД Свод'!D20&lt;='Методика оценки'!$J$99,'Методика оценки'!$E$99,IF(AND('ИД Свод'!D20&gt;='Методика оценки'!$H$100,'ИД Свод'!D20&lt;='Методика оценки'!$J$100),'Методика оценки'!$E$100,IF(AND('ИД Свод'!D20&gt;='Методика оценки'!$H$101,'ИД Свод'!D20&lt;='Методика оценки'!$J$101),'Методика оценки'!$E$101,IF(AND('ИД Свод'!D20&gt;='Методика оценки'!$H$102,'ИД Свод'!D20&lt;='Методика оценки'!$J$102),'Методика оценки'!$E$102,IF('ИД Свод'!D20&gt;='Методика оценки'!$H$103,'Методика оценки'!$E$103,"ошибка"))))))*$C$27</f>
        <v>5</v>
      </c>
    </row>
    <row r="28" spans="1:4" x14ac:dyDescent="0.25">
      <c r="A28" s="46" t="str">
        <f>'Методика оценки'!A104</f>
        <v>К3.1.4</v>
      </c>
      <c r="B28" s="46" t="str">
        <f>'Методика оценки'!C104</f>
        <v>Качество работы учителей по физкультуре</v>
      </c>
      <c r="C28" s="103">
        <f>'Методика оценки'!D104</f>
        <v>0.1</v>
      </c>
      <c r="D28" s="101">
        <f>(IF('ИД Свод'!D21&lt;='Методика оценки'!$J$105,'Методика оценки'!$E$105,IF(AND('ИД Свод'!D21&gt;='Методика оценки'!$H$106,'ИД Свод'!D21&lt;='Методика оценки'!$J$106),'Методика оценки'!$E$106,IF(AND('ИД Свод'!D21&gt;='Методика оценки'!$H$107,'ИД Свод'!D21&lt;='Методика оценки'!$J$107),'Методика оценки'!$E$107,IF(AND('ИД Свод'!D21&gt;='Методика оценки'!$H$108,'ИД Свод'!D21&lt;='Методика оценки'!$J$108),'Методика оценки'!$E$108,IF('ИД Свод'!D21&gt;='Методика оценки'!$H$109,'Методика оценки'!$E$109,"ошибка"))))))*$C$28</f>
        <v>7.5</v>
      </c>
    </row>
    <row r="29" spans="1:4" x14ac:dyDescent="0.25">
      <c r="A29" s="46" t="str">
        <f>'Методика оценки'!A110</f>
        <v>К3.1.5</v>
      </c>
      <c r="B29" s="46" t="str">
        <f>'Методика оценки'!C110</f>
        <v>Качество работы учителей-логопедов</v>
      </c>
      <c r="C29" s="103">
        <f>'Методика оценки'!D110</f>
        <v>0.1</v>
      </c>
      <c r="D29" s="101">
        <f>(IF('ИД Свод'!D22&lt;='Методика оценки'!$J$111,'Методика оценки'!$E$111,IF(AND('ИД Свод'!D22&gt;='Методика оценки'!$H$112,'ИД Свод'!D22&lt;='Методика оценки'!$J$112),'Методика оценки'!$E$112,IF(AND('ИД Свод'!D22&gt;='Методика оценки'!$H$113,'ИД Свод'!D22&lt;='Методика оценки'!$J$113),'Методика оценки'!$E$113,IF(AND('ИД Свод'!D22&gt;='Методика оценки'!$H$114,'ИД Свод'!D22&lt;='Методика оценки'!$J$114),'Методика оценки'!$E$114,IF('ИД Свод'!D22&gt;='Методика оценки'!$H$115,'Методика оценки'!$E$115,"ошибка"))))))*$C$29</f>
        <v>2.5</v>
      </c>
    </row>
    <row r="30" spans="1:4" x14ac:dyDescent="0.25">
      <c r="A30" s="46" t="str">
        <f>'Методика оценки'!A116</f>
        <v>К3.1.6</v>
      </c>
      <c r="B30" s="46" t="str">
        <f>'Методика оценки'!C116</f>
        <v>Качество работы учителей-дефектологов</v>
      </c>
      <c r="C30" s="103">
        <f>'Методика оценки'!D116</f>
        <v>0.1</v>
      </c>
      <c r="D30" s="101">
        <f>(IF('ИД Свод'!D23&lt;='Методика оценки'!$J$117,'Методика оценки'!$E$117,IF(AND('ИД Свод'!D23&gt;='Методика оценки'!$H$118,'ИД Свод'!D23&lt;='Методика оценки'!$J$118),'Методика оценки'!$E$118,IF(AND('ИД Свод'!D23&gt;='Методика оценки'!$H$119,'ИД Свод'!D23&lt;='Методика оценки'!$J$119),'Методика оценки'!$E$119,IF(AND('ИД Свод'!D23&gt;='Методика оценки'!$H$120,'ИД Свод'!D23&lt;='Методика оценки'!$J$120),'Методика оценки'!$E$120,IF('ИД Свод'!D23&gt;='Методика оценки'!$H$121,'Методика оценки'!$E$121,"ошибка"))))))*$C$30</f>
        <v>2.5</v>
      </c>
    </row>
    <row r="31" spans="1:4" x14ac:dyDescent="0.25">
      <c r="A31" s="46" t="str">
        <f>'Методика оценки'!A122</f>
        <v>К3.1.7</v>
      </c>
      <c r="B31" s="46" t="str">
        <f>'Методика оценки'!C122</f>
        <v>Качество работы педагогов-психологов</v>
      </c>
      <c r="C31" s="103">
        <f>'Методика оценки'!D122</f>
        <v>0.1</v>
      </c>
      <c r="D31" s="101">
        <f>(IF('ИД Свод'!D24&lt;='Методика оценки'!$J$123,'Методика оценки'!$E$123,IF(AND('ИД Свод'!D24&gt;='Методика оценки'!$H$124,'ИД Свод'!D24&lt;='Методика оценки'!$J$124),'Методика оценки'!$E$124,IF(AND('ИД Свод'!D24&gt;='Методика оценки'!$H$125,'ИД Свод'!D24&lt;='Методика оценки'!$J$125),'Методика оценки'!$E$125,IF(AND('ИД Свод'!D24&gt;='Методика оценки'!$H$126,'ИД Свод'!D24&lt;='Методика оценки'!$J$126),'Методика оценки'!$E$126,IF('ИД Свод'!D24&gt;='Методика оценки'!$H$127,'Методика оценки'!$E$127,"ошибка"))))))*$C$31</f>
        <v>2.5</v>
      </c>
    </row>
    <row r="32" spans="1:4" x14ac:dyDescent="0.25">
      <c r="A32" s="46" t="str">
        <f>'Методика оценки'!A128</f>
        <v>К3.1.8</v>
      </c>
      <c r="B32" s="46" t="str">
        <f>'Методика оценки'!C128</f>
        <v>Качество работы медицинского персонала</v>
      </c>
      <c r="C32" s="103">
        <f>'Методика оценки'!D128</f>
        <v>0.1</v>
      </c>
      <c r="D32" s="101">
        <f>(IF('ИД Свод'!D25&lt;='Методика оценки'!$J$129,'Методика оценки'!$E$129,IF(AND('ИД Свод'!D25&gt;='Методика оценки'!$H$130,'ИД Свод'!D25&lt;='Методика оценки'!$J$130),'Методика оценки'!$E$130,IF(AND('ИД Свод'!D25&gt;='Методика оценки'!$H$131,'ИД Свод'!D25&lt;='Методика оценки'!$J$131),'Методика оценки'!$E$131,IF(AND('ИД Свод'!D25&gt;='Методика оценки'!$H$132,'ИД Свод'!D25&lt;='Методика оценки'!$J$132),'Методика оценки'!$E$132,IF('ИД Свод'!D25&gt;='Методика оценки'!$H$133,'Методика оценки'!$E$133,"ошибка"))))))*$C$32</f>
        <v>7.5</v>
      </c>
    </row>
    <row r="33" spans="1:4" x14ac:dyDescent="0.25">
      <c r="A33" s="46" t="str">
        <f>'Методика оценки'!A134</f>
        <v>К3.1.9</v>
      </c>
      <c r="B33" s="46" t="str">
        <f>'Методика оценки'!C134</f>
        <v>Качество работы сотрудников пищевого блока</v>
      </c>
      <c r="C33" s="103">
        <f>'Методика оценки'!D134</f>
        <v>0.1</v>
      </c>
      <c r="D33" s="101">
        <f>(IF('ИД Свод'!D26&lt;='Методика оценки'!$J$135,'Методика оценки'!$E$135,IF(AND('ИД Свод'!D26&gt;='Методика оценки'!$H$136,'ИД Свод'!D26&lt;='Методика оценки'!$J$136),'Методика оценки'!$E$136,IF(AND('ИД Свод'!D26&gt;='Методика оценки'!$H$137,'ИД Свод'!D26&lt;='Методика оценки'!$J$137),'Методика оценки'!$E$137,IF(AND('ИД Свод'!D26&gt;='Методика оценки'!$H$138,'ИД Свод'!D26&lt;='Методика оценки'!$J$138),'Методика оценки'!$E$138,IF('ИД Свод'!D26&gt;='Методика оценки'!$H$139,'Методика оценки'!$E$139,"ошибка"))))))*$C$33</f>
        <v>10</v>
      </c>
    </row>
    <row r="34" spans="1:4" ht="30" x14ac:dyDescent="0.25">
      <c r="A34" s="46" t="str">
        <f>'Методика оценки'!A140</f>
        <v>К3.1.10</v>
      </c>
      <c r="B34" s="46" t="str">
        <f>'Методика оценки'!C140</f>
        <v>Качество работы педагогов, ведущих занятия в кружках и секциях</v>
      </c>
      <c r="C34" s="103">
        <f>'Методика оценки'!D140</f>
        <v>0.1</v>
      </c>
      <c r="D34" s="101">
        <f>(IF('ИД Свод'!D27&lt;='Методика оценки'!$J$141,'Методика оценки'!$E$141,IF(AND('ИД Свод'!D27&gt;='Методика оценки'!$H$142,'ИД Свод'!D27&lt;='Методика оценки'!$J$142),'Методика оценки'!$E$142,IF(AND('ИД Свод'!D27&gt;='Методика оценки'!$H$143,'ИД Свод'!D27&lt;='Методика оценки'!$J$143),'Методика оценки'!$E$143,IF(AND('ИД Свод'!D27&gt;='Методика оценки'!$H$144,'ИД Свод'!D27&lt;='Методика оценки'!$J$144),'Методика оценки'!$E$144,IF('ИД Свод'!D27&gt;='Методика оценки'!$H$145,'Методика оценки'!$E$145,"ошибка"))))))*$C$34</f>
        <v>5</v>
      </c>
    </row>
    <row r="35" spans="1:4" s="61" customFormat="1" ht="30" x14ac:dyDescent="0.25">
      <c r="A35" s="65" t="str">
        <f>'Методика оценки'!A146</f>
        <v>К3.2.</v>
      </c>
      <c r="B35" s="65" t="str">
        <f>'Методика оценки'!C146</f>
        <v>Укомплектованность и постоянство штата педагогических сотрудников</v>
      </c>
      <c r="C35" s="102">
        <f>'Методика оценки'!D146</f>
        <v>0.4</v>
      </c>
      <c r="D35" s="98">
        <f>SUM(D36:D37)*$C$35</f>
        <v>40</v>
      </c>
    </row>
    <row r="36" spans="1:4" ht="30" x14ac:dyDescent="0.25">
      <c r="A36" s="46" t="str">
        <f>'Методика оценки'!A147</f>
        <v>К3.2.1.</v>
      </c>
      <c r="B36" s="46" t="str">
        <f>'Методика оценки'!C147</f>
        <v>Достаточность количества воспитателей и помощников воспитателей в группе</v>
      </c>
      <c r="C36" s="99">
        <f>'Методика оценки'!D147</f>
        <v>0.5</v>
      </c>
      <c r="D36" s="101">
        <f>(IF('ИД Свод'!D28&lt;='Методика оценки'!$J$148,'Методика оценки'!$E$148,IF(AND('ИД Свод'!D28&gt;='Методика оценки'!$H$149,'ИД Свод'!D28&lt;='Методика оценки'!$J$149),'Методика оценки'!$E$149,IF(AND('ИД Свод'!D28&gt;='Методика оценки'!$H$150,'ИД Свод'!D28&lt;='Методика оценки'!$J$150),'Методика оценки'!$E$150,IF(AND('ИД Свод'!D28&gt;='Методика оценки'!$H$151,'ИД Свод'!D28&lt;='Методика оценки'!$J$151),'Методика оценки'!$E$151,IF('ИД Свод'!D28&gt;='Методика оценки'!$H$152,'Методика оценки'!$E$152,"ошибка"))))))*$C$36</f>
        <v>50</v>
      </c>
    </row>
    <row r="37" spans="1:4" ht="30" x14ac:dyDescent="0.25">
      <c r="A37" s="46" t="str">
        <f>'Методика оценки'!A153</f>
        <v>К3.2.2.</v>
      </c>
      <c r="B37" s="46" t="str">
        <f>'Методика оценки'!C153</f>
        <v>Постоянство состава воспитателей и помощников воспитателей</v>
      </c>
      <c r="C37" s="99">
        <f>'Методика оценки'!D153</f>
        <v>0.5</v>
      </c>
      <c r="D37" s="101">
        <f>(IF('ИД Свод'!D29&lt;='Методика оценки'!$J$154,'Методика оценки'!$E$154,IF(AND('ИД Свод'!D29&gt;='Методика оценки'!$H$155,'ИД Свод'!D29&lt;='Методика оценки'!$J$155),'Методика оценки'!$E$155,IF(AND('ИД Свод'!D29&gt;='Методика оценки'!$H$156,'ИД Свод'!D29&lt;='Методика оценки'!$J$156),'Методика оценки'!$E$156,IF(AND('ИД Свод'!D29&gt;='Методика оценки'!$H$157,'ИД Свод'!D29&lt;='Методика оценки'!$J$157),'Методика оценки'!$E$157,IF('ИД Свод'!D29&gt;='Методика оценки'!$H$158,'Методика оценки'!$E$158,"ошибка"))))))*$C$37</f>
        <v>50</v>
      </c>
    </row>
    <row r="38" spans="1:4" s="61" customFormat="1" ht="30" x14ac:dyDescent="0.2">
      <c r="A38" s="66" t="str">
        <f>'Методика оценки'!A159</f>
        <v>К3.3.</v>
      </c>
      <c r="B38" s="66" t="str">
        <f>'Методика оценки'!C159</f>
        <v xml:space="preserve">Характер личных взаимоотношений родителей с воспитателями и помощниками воспитателей </v>
      </c>
      <c r="C38" s="102">
        <f>'Методика оценки'!D159</f>
        <v>0.2</v>
      </c>
      <c r="D38" s="98">
        <f>(IF('ИД Свод'!D30&lt;='Методика оценки'!$J$160,'Методика оценки'!$E$160,IF(AND('ИД Свод'!D30&gt;='Методика оценки'!$H$161,'ИД Свод'!D30&lt;='Методика оценки'!$J$161),'Методика оценки'!$E$161,IF(AND('ИД Свод'!D30&gt;='Методика оценки'!$H$162,'ИД Свод'!D30&lt;='Методика оценки'!$J$162),'Методика оценки'!$E$162,IF(AND('ИД Свод'!D30&gt;='Методика оценки'!$H$63,'ИД Свод'!D30&lt;='Методика оценки'!$J$163),'Методика оценки'!$E$163,IF('ИД Свод'!D30&gt;='Методика оценки'!$H$164,'Методика оценки'!$E$164,"ошибка"))))))*$C$38</f>
        <v>20</v>
      </c>
    </row>
    <row r="39" spans="1:4" ht="28.5" x14ac:dyDescent="0.25">
      <c r="A39" s="63" t="str">
        <f>'Методика оценки'!A165</f>
        <v>К4</v>
      </c>
      <c r="B39" s="63" t="str">
        <f>'Методика оценки'!B165</f>
        <v>IV. Обеспеченность материально-техническими ресурсами</v>
      </c>
      <c r="C39" s="95">
        <f>'Методика оценки'!D165</f>
        <v>0.15</v>
      </c>
      <c r="D39" s="96">
        <f>(D40+D50)*$C$39</f>
        <v>13.612499999999999</v>
      </c>
    </row>
    <row r="40" spans="1:4" ht="30" x14ac:dyDescent="0.25">
      <c r="A40" s="66" t="str">
        <f>'Методика оценки'!A166</f>
        <v>К4.1.</v>
      </c>
      <c r="B40" s="66" t="str">
        <f>'Методика оценки'!C166</f>
        <v>Оснащение помещений и прилегающей территории детского сада</v>
      </c>
      <c r="C40" s="102">
        <f>'Методика оценки'!D166</f>
        <v>0.5</v>
      </c>
      <c r="D40" s="98">
        <f>SUM(D41:D49)*$C$40</f>
        <v>41.25</v>
      </c>
    </row>
    <row r="41" spans="1:4" x14ac:dyDescent="0.25">
      <c r="A41" s="38" t="str">
        <f>'Методика оценки'!A167</f>
        <v>К4.1.1.</v>
      </c>
      <c r="B41" s="38" t="str">
        <f>'Методика оценки'!C167</f>
        <v>Оснащение спален</v>
      </c>
      <c r="C41" s="99">
        <f>'Методика оценки'!D167</f>
        <v>0.15</v>
      </c>
      <c r="D41" s="100">
        <f>(IF('ИД Свод'!D31&lt;='Методика оценки'!$J$168,'Методика оценки'!$E$168,IF(AND('ИД Свод'!D31&gt;='Методика оценки'!$H$169,'ИД Свод'!D31&lt;='Методика оценки'!$J$169),'Методика оценки'!$E$169,IF(AND('ИД Свод'!D31&gt;='Методика оценки'!$H$170,'ИД Свод'!D31&lt;='Методика оценки'!$J$170),'Методика оценки'!$E$170,IF(AND('ИД Свод'!D31&gt;='Методика оценки'!$H$171,'ИД Свод'!D31&lt;='Методика оценки'!$J$171),'Методика оценки'!$E$171,IF('ИД Свод'!D31&gt;='Методика оценки'!$H$172,'Методика оценки'!$E$172,"ошибка"))))))*$C$41</f>
        <v>15</v>
      </c>
    </row>
    <row r="42" spans="1:4" x14ac:dyDescent="0.25">
      <c r="A42" s="38" t="str">
        <f>'Методика оценки'!A173</f>
        <v>К4.1.2.</v>
      </c>
      <c r="B42" s="38" t="str">
        <f>'Методика оценки'!C173</f>
        <v>Оснащение игровых комнат / классов</v>
      </c>
      <c r="C42" s="99">
        <f>'Методика оценки'!D173</f>
        <v>0.15</v>
      </c>
      <c r="D42" s="100">
        <f>(IF('ИД Свод'!D32&lt;='Методика оценки'!$J$174,'Методика оценки'!$E$174,IF(AND('ИД Свод'!D32&gt;='Методика оценки'!$H$175,'ИД Свод'!D32&lt;='Методика оценки'!$J$175),'Методика оценки'!$E$175,IF(AND('ИД Свод'!D32&gt;='Методика оценки'!$H$176,'ИД Свод'!D32&lt;='Методика оценки'!$J$176),'Методика оценки'!$E$176,IF(AND('ИД Свод'!D32&gt;='Методика оценки'!$H$177,'ИД Свод'!D32&lt;='Методика оценки'!$J$177),'Методика оценки'!$E$177,IF('ИД Свод'!D32&gt;='Методика оценки'!$H$178,'Методика оценки'!$E$178,"ошибка"))))))*$C$42</f>
        <v>15</v>
      </c>
    </row>
    <row r="43" spans="1:4" x14ac:dyDescent="0.25">
      <c r="A43" s="38" t="str">
        <f>'Методика оценки'!A179</f>
        <v>К4.1.3.</v>
      </c>
      <c r="B43" s="38" t="str">
        <f>'Методика оценки'!C179</f>
        <v>Оснащение раздевалки (шкафчиков)</v>
      </c>
      <c r="C43" s="99">
        <f>'Методика оценки'!D179</f>
        <v>0.1</v>
      </c>
      <c r="D43" s="100">
        <f>(IF('ИД Свод'!D33&lt;='Методика оценки'!$J$180,'Методика оценки'!$E$180,IF(AND('ИД Свод'!D33&gt;='Методика оценки'!$H$181,'ИД Свод'!D33&lt;='Методика оценки'!$J$181),'Методика оценки'!$E$181,IF(AND('ИД Свод'!D33&gt;='Методика оценки'!$H$182,'ИД Свод'!D33&lt;='Методика оценки'!$J$182),'Методика оценки'!$E$182,IF(AND('ИД Свод'!D33&gt;='Методика оценки'!$H$183,'ИД Свод'!D33&lt;='Методика оценки'!$J$183),'Методика оценки'!$E$183,IF('ИД Свод'!D33&gt;='Методика оценки'!$H$184,'Методика оценки'!$E$184,"ошибка"))))))*$C$43</f>
        <v>10</v>
      </c>
    </row>
    <row r="44" spans="1:4" x14ac:dyDescent="0.25">
      <c r="A44" s="38" t="str">
        <f>'Методика оценки'!A185</f>
        <v>К4.1.4.</v>
      </c>
      <c r="B44" s="38" t="str">
        <f>'Методика оценки'!C185</f>
        <v>Оснащение кухни / столовой</v>
      </c>
      <c r="C44" s="99">
        <f>'Методика оценки'!D185</f>
        <v>0.1</v>
      </c>
      <c r="D44" s="100">
        <f>(IF('ИД Свод'!D34&lt;='Методика оценки'!$J$186,'Методика оценки'!$E$186,IF(AND('ИД Свод'!D34&gt;='Методика оценки'!$H$187,'ИД Свод'!D34&lt;='Методика оценки'!$J$187),'Методика оценки'!$E$187,IF(AND('ИД Свод'!D34&gt;='Методика оценки'!$H$188,'ИД Свод'!D34&lt;='Методика оценки'!$J$188),'Методика оценки'!$E$188,IF(AND('ИД Свод'!D34&gt;='Методика оценки'!$H$189,'ИД Свод'!D34&lt;='Методика оценки'!$J$189),'Методика оценки'!$E$189,IF('ИД Свод'!D34&gt;='Методика оценки'!$H$190,'Методика оценки'!$E$190,"ошибка"))))))*$C$44</f>
        <v>10</v>
      </c>
    </row>
    <row r="45" spans="1:4" x14ac:dyDescent="0.25">
      <c r="A45" s="38" t="str">
        <f>'Методика оценки'!A191</f>
        <v>К4.1.5.</v>
      </c>
      <c r="B45" s="38" t="str">
        <f>'Методика оценки'!C191</f>
        <v>Оснащение медицинского кабинета</v>
      </c>
      <c r="C45" s="99">
        <f>'Методика оценки'!D191</f>
        <v>0.1</v>
      </c>
      <c r="D45" s="100">
        <f>(IF('ИД Свод'!D35&lt;='Методика оценки'!$J$192,'Методика оценки'!$E$192,IF(AND('ИД Свод'!D35&gt;='Методика оценки'!$H$193,'ИД Свод'!D35&lt;='Методика оценки'!$J$193),'Методика оценки'!$E$193,IF(AND('ИД Свод'!D35&gt;='Методика оценки'!$H$194,'ИД Свод'!D35&lt;='Методика оценки'!$J$194),'Методика оценки'!$E$194,IF(AND('ИД Свод'!D35&gt;='Методика оценки'!$H$195,'ИД Свод'!D35&lt;='Методика оценки'!$J$195),'Методика оценки'!$E$195,IF('ИД Свод'!D35&gt;='Методика оценки'!$H$196,'Методика оценки'!$E$196,"ошибка"))))))*$C$45</f>
        <v>10</v>
      </c>
    </row>
    <row r="46" spans="1:4" x14ac:dyDescent="0.25">
      <c r="A46" s="38" t="str">
        <f>'Методика оценки'!A197</f>
        <v>К4.1.6.</v>
      </c>
      <c r="B46" s="38" t="str">
        <f>'Методика оценки'!C197</f>
        <v>Оснащение бассейна</v>
      </c>
      <c r="C46" s="99">
        <f>'Методика оценки'!D197</f>
        <v>0.1</v>
      </c>
      <c r="D46" s="100">
        <f>(IF('ИД Свод'!D36&lt;='Методика оценки'!$J$198,'Методика оценки'!$E$198,IF(AND('ИД Свод'!D36&gt;='Методика оценки'!$H$199,'ИД Свод'!D36&lt;='Методика оценки'!$J$199),'Методика оценки'!$E$199,IF(AND('ИД Свод'!D36&gt;='Методика оценки'!$H$200,'ИД Свод'!D36&lt;='Методика оценки'!$J$200),'Методика оценки'!$E$200,IF(AND('ИД Свод'!D36&gt;='Методика оценки'!$H$201,'ИД Свод'!D36&lt;='Методика оценки'!$J$201),'Методика оценки'!$E$201,IF('ИД Свод'!D36&gt;='Методика оценки'!$H$202,'Методика оценки'!$E$202,"ошибка"))))))*$C$46</f>
        <v>0</v>
      </c>
    </row>
    <row r="47" spans="1:4" x14ac:dyDescent="0.25">
      <c r="A47" s="38" t="str">
        <f>'Методика оценки'!A203</f>
        <v>К4.1.7.</v>
      </c>
      <c r="B47" s="38" t="str">
        <f>'Методика оценки'!C203</f>
        <v>Оснащение музыкального зала</v>
      </c>
      <c r="C47" s="99">
        <f>'Методика оценки'!D203</f>
        <v>0.1</v>
      </c>
      <c r="D47" s="100">
        <f>(IF('ИД Свод'!D37&lt;='Методика оценки'!$J$204,'Методика оценки'!$E$204,IF(AND('ИД Свод'!D37&gt;='Методика оценки'!$H$205,'ИД Свод'!D37&lt;='Методика оценки'!$J$205),'Методика оценки'!$E$205,IF(AND('ИД Свод'!D37&gt;='Методика оценки'!$H$206,'ИД Свод'!D37&lt;='Методика оценки'!$J$206),'Методика оценки'!$E$206,IF(AND('ИД Свод'!D37&gt;='Методика оценки'!$H$207,'ИД Свод'!D37&lt;='Методика оценки'!$J$207),'Методика оценки'!$E$207,IF('ИД Свод'!D37&gt;='Методика оценки'!$H$208,'Методика оценки'!$E$208,"ошибка"))))))*$C$47</f>
        <v>7.5</v>
      </c>
    </row>
    <row r="48" spans="1:4" x14ac:dyDescent="0.25">
      <c r="A48" s="38" t="str">
        <f>'Методика оценки'!A209</f>
        <v>К4.1.8.</v>
      </c>
      <c r="B48" s="38" t="str">
        <f>'Методика оценки'!C209</f>
        <v>Оснащение физкультурного зала</v>
      </c>
      <c r="C48" s="99">
        <f>'Методика оценки'!D209</f>
        <v>0.1</v>
      </c>
      <c r="D48" s="100">
        <f>(IF('ИД Свод'!D38&lt;='Методика оценки'!$J$210,'Методика оценки'!$E$210,IF(AND('ИД Свод'!D38&gt;='Методика оценки'!$H$211,'ИД Свод'!D38&lt;='Методика оценки'!$J$211),'Методика оценки'!$E$211,IF(AND('ИД Свод'!D38&gt;='Методика оценки'!$H$212,'ИД Свод'!D38&lt;='Методика оценки'!$J$212),'Методика оценки'!$E$212,IF(AND('ИД Свод'!D38&gt;='Методика оценки'!$H$213,'ИД Свод'!D38&lt;='Методика оценки'!$J$213),'Методика оценки'!$E$213,IF('ИД Свод'!D38&gt;='Методика оценки'!$H$214,'Методика оценки'!$E$214,"ошибка"))))))*$C$48</f>
        <v>5</v>
      </c>
    </row>
    <row r="49" spans="1:4" x14ac:dyDescent="0.25">
      <c r="A49" s="38" t="str">
        <f>'Методика оценки'!A215</f>
        <v>К4.1.9.</v>
      </c>
      <c r="B49" s="38" t="str">
        <f>'Методика оценки'!C215</f>
        <v>Оснащение прогулочной площадки</v>
      </c>
      <c r="C49" s="99">
        <f>'Методика оценки'!D215</f>
        <v>0.1</v>
      </c>
      <c r="D49" s="100">
        <f>(IF('ИД Свод'!D39&lt;='Методика оценки'!$J$216,'Методика оценки'!$E$216,IF(AND('ИД Свод'!D39&gt;='Методика оценки'!$H$217,'ИД Свод'!D39&lt;='Методика оценки'!$J$217),'Методика оценки'!$E$217,IF(AND('ИД Свод'!D39&gt;='Методика оценки'!$H$218,'ИД Свод'!D39&lt;='Методика оценки'!$J$218),'Методика оценки'!$E$218,IF(AND('ИД Свод'!D39&gt;='Методика оценки'!$H$219,'ИД Свод'!D39&lt;='Методика оценки'!$J$219),'Методика оценки'!$E$219,IF('ИД Свод'!D39&gt;='Методика оценки'!$H$220,'Методика оценки'!$E$220,"ошибка"))))))*$C$49</f>
        <v>10</v>
      </c>
    </row>
    <row r="50" spans="1:4" x14ac:dyDescent="0.25">
      <c r="A50" s="66" t="str">
        <f>'Методика оценки'!A221</f>
        <v>К4.2.</v>
      </c>
      <c r="B50" s="66" t="str">
        <f>'Методика оценки'!C221</f>
        <v>Состояние имущества детского сада</v>
      </c>
      <c r="C50" s="102">
        <f>'Методика оценки'!D221</f>
        <v>0.5</v>
      </c>
      <c r="D50" s="98">
        <f>SUM(D51:D53)*$C$50</f>
        <v>49.5</v>
      </c>
    </row>
    <row r="51" spans="1:4" x14ac:dyDescent="0.25">
      <c r="A51" s="38" t="str">
        <f>'Методика оценки'!A222</f>
        <v>К4.2.1.</v>
      </c>
      <c r="B51" s="38" t="str">
        <f>'Методика оценки'!C222</f>
        <v>Состояние здания детского сада</v>
      </c>
      <c r="C51" s="103">
        <f>'Методика оценки'!D222</f>
        <v>0.33</v>
      </c>
      <c r="D51" s="101">
        <f>(IF('ИД Свод'!D40&lt;='Методика оценки'!$J$223,'Методика оценки'!$E$223,IF(AND('ИД Свод'!D40&gt;='Методика оценки'!$H$224,'ИД Свод'!D40&lt;='Методика оценки'!$J$224),'Методика оценки'!$E$224,IF(AND('ИД Свод'!D40&gt;='Методика оценки'!$H$225,'ИД Свод'!D40&lt;='Методика оценки'!$J$225),'Методика оценки'!$E$225,IF(AND('ИД Свод'!D40&gt;='Методика оценки'!$H$226,'ИД Свод'!D40&lt;='Методика оценки'!$J$226),'Методика оценки'!$E$226,IF('ИД Свод'!D40&gt;='Методика оценки'!$H$227,'Методика оценки'!$E$227,"ошибка"))))))*$C$51</f>
        <v>33</v>
      </c>
    </row>
    <row r="52" spans="1:4" ht="45" x14ac:dyDescent="0.25">
      <c r="A52" s="38" t="str">
        <f>'Методика оценки'!A228</f>
        <v>К4.2.2.</v>
      </c>
      <c r="B52" s="38" t="str">
        <f>'Методика оценки'!C228</f>
        <v>Состояние инженерно-коммунальных систем (отопление, водопровод и канализация, электроснабжение)</v>
      </c>
      <c r="C52" s="103">
        <f>'Методика оценки'!D228</f>
        <v>0.33</v>
      </c>
      <c r="D52" s="101">
        <f>(IF('ИД Свод'!D41&lt;='Методика оценки'!$J$229,'Методика оценки'!$E$229,IF(AND('ИД Свод'!D41&gt;='Методика оценки'!$H$230,'ИД Свод'!D41&lt;='Методика оценки'!$J$230),'Методика оценки'!$E$230,IF(AND('ИД Свод'!D41&gt;='Методика оценки'!$H$231,'ИД Свод'!D41&lt;='Методика оценки'!$J$231),'Методика оценки'!$E$231,IF(AND('ИД Свод'!D41&gt;='Методика оценки'!$H$232,'ИД Свод'!D41&lt;='Методика оценки'!$J$232),'Методика оценки'!$E$232,IF('ИД Свод'!D41&gt;='Методика оценки'!$H$233,'Методика оценки'!$E$233,"ошибка"))))))*$C$52</f>
        <v>33</v>
      </c>
    </row>
    <row r="53" spans="1:4" ht="45" x14ac:dyDescent="0.25">
      <c r="A53" s="38" t="str">
        <f>'Методика оценки'!A234</f>
        <v>К4.2.3.</v>
      </c>
      <c r="B53" s="38" t="str">
        <f>'Методика оценки'!C234</f>
        <v>Обеспеченность здания системами безопасности (видеонаблюдение, охранная и противопожарная сигнализации и др.)</v>
      </c>
      <c r="C53" s="103">
        <f>'Методика оценки'!D234</f>
        <v>0.33</v>
      </c>
      <c r="D53" s="101">
        <f>(IF('ИД Свод'!D42&lt;='Методика оценки'!$J$235,'Методика оценки'!$E$235,IF(AND('ИД Свод'!D42&gt;='Методика оценки'!$H$236,'ИД Свод'!D42&lt;='Методика оценки'!$J$236),'Методика оценки'!$E$236,IF(AND('ИД Свод'!D42&gt;='Методика оценки'!$H$237,'ИД Свод'!D42&lt;='Методика оценки'!$J$237),'Методика оценки'!$E$237,IF(AND('ИД Свод'!D42&gt;='Методика оценки'!$H$238,'ИД Свод'!D42&lt;='Методика оценки'!$J$238),'Методика оценки'!$E$238,IF('ИД Свод'!D42&gt;='Методика оценки'!$H$239,'Методика оценки'!$E$239,"ошибка"))))))*$C$53</f>
        <v>33</v>
      </c>
    </row>
    <row r="54" spans="1:4" x14ac:dyDescent="0.25">
      <c r="A54" s="63" t="str">
        <f>'Методика оценки'!A240</f>
        <v>К5</v>
      </c>
      <c r="B54" s="63" t="str">
        <f>'Методика оценки'!B240</f>
        <v>V. Обеспеченность финансовыми ресурсами</v>
      </c>
      <c r="C54" s="104">
        <f>'Методика оценки'!D240</f>
        <v>0.1</v>
      </c>
      <c r="D54" s="96">
        <f>(D55+D58)*$C$54</f>
        <v>10</v>
      </c>
    </row>
    <row r="55" spans="1:4" ht="30" x14ac:dyDescent="0.25">
      <c r="A55" s="66" t="str">
        <f>'Методика оценки'!A241</f>
        <v>К5.1.</v>
      </c>
      <c r="B55" s="66" t="str">
        <f>'Методика оценки'!C241</f>
        <v>Адекватность и целесообразность обязательных и дополнительных сборов с родителей</v>
      </c>
      <c r="C55" s="105">
        <f>'Методика оценки'!D241</f>
        <v>0.6</v>
      </c>
      <c r="D55" s="106">
        <f>(D56+D57)*$C$55</f>
        <v>60</v>
      </c>
    </row>
    <row r="56" spans="1:4" x14ac:dyDescent="0.25">
      <c r="A56" s="38" t="str">
        <f>'Методика оценки'!A242</f>
        <v>К5.1.1.</v>
      </c>
      <c r="B56" s="38" t="str">
        <f>'Методика оценки'!C242</f>
        <v>Адекватность размера родительской платы</v>
      </c>
      <c r="C56" s="99">
        <f>'Методика оценки'!D242</f>
        <v>0.5</v>
      </c>
      <c r="D56" s="100">
        <f>(IF('ИД Свод'!D43&lt;='Методика оценки'!$J$243,'Методика оценки'!$E$243,IF(AND('ИД Свод'!D43&gt;='Методика оценки'!$H$244,'ИД Свод'!D43&lt;='Методика оценки'!$J$244),'Методика оценки'!$E$244,IF(AND('ИД Свод'!D43&gt;='Методика оценки'!$H$245,'ИД Свод'!D43&lt;='Методика оценки'!$J$245),'Методика оценки'!$E$245,IF(AND('ИД Свод'!D43&gt;='Методика оценки'!$H$246,'ИД Свод'!D43&lt;='Методика оценки'!$J$246),'Методика оценки'!$E$246,IF('ИД Свод'!D43&gt;='Методика оценки'!$H$247,'Методика оценки'!$E$247,"ошибка"))))))*$C$56</f>
        <v>50</v>
      </c>
    </row>
    <row r="57" spans="1:4" x14ac:dyDescent="0.25">
      <c r="A57" s="38" t="str">
        <f>'Методика оценки'!A248</f>
        <v>К5.1.2.</v>
      </c>
      <c r="B57" s="38" t="str">
        <f>'Методика оценки'!C248</f>
        <v>Целесообразность дополнительных сборов с родителей</v>
      </c>
      <c r="C57" s="99">
        <f>'Методика оценки'!D248</f>
        <v>0.5</v>
      </c>
      <c r="D57" s="101">
        <f>(IF('ИД Свод'!D44&lt;='Методика оценки'!$J$249,'Методика оценки'!$E$249,IF(AND('ИД Свод'!D44&gt;='Методика оценки'!$H$250,'ИД Свод'!D44&lt;='Методика оценки'!$J$250),'Методика оценки'!$E$250,IF(AND('ИД Свод'!D44&gt;='Методика оценки'!$H$251,'ИД Свод'!D44&lt;='Методика оценки'!$J$251),'Методика оценки'!$E$251,IF(AND('ИД Свод'!D44&gt;='Методика оценки'!$H$252,'ИД Свод'!D44&lt;='Методика оценки'!$J$252),'Методика оценки'!$E$252,IF('ИД Свод'!D44&gt;='Методика оценки'!$H$253,'Методика оценки'!$E$253,"ошибка"))))))*$C$57</f>
        <v>50</v>
      </c>
    </row>
    <row r="58" spans="1:4" x14ac:dyDescent="0.25">
      <c r="A58" s="66" t="str">
        <f>'Методика оценки'!A254</f>
        <v>К5.2.</v>
      </c>
      <c r="B58" s="66" t="str">
        <f>'Методика оценки'!C254</f>
        <v>Финансовое положение детского сада в целом</v>
      </c>
      <c r="C58" s="105">
        <f>'Методика оценки'!D254</f>
        <v>0.4</v>
      </c>
      <c r="D58" s="106">
        <f>(IF('ИД Свод'!D45&lt;='Методика оценки'!$J$255,'Методика оценки'!$E$255,IF(AND('ИД Свод'!D45&gt;='Методика оценки'!$H$256,'ИД Свод'!D45&lt;='Методика оценки'!$J$256),'Методика оценки'!$E$256,IF(AND('ИД Свод'!D45&gt;='Методика оценки'!$H$257,'ИД Свод'!D45&lt;='Методика оценки'!$J$257),'Методика оценки'!$E$257,IF(AND('ИД Свод'!D45&gt;='Методика оценки'!$H$258,'ИД Свод'!D45&lt;='Методика оценки'!$J$258),'Методика оценки'!$E$258,IF('ИД Свод'!D45&gt;='Методика оценки'!$H$259,'Методика оценки'!$E$259,"ошибка"))))))*$C$58</f>
        <v>40</v>
      </c>
    </row>
    <row r="59" spans="1:4" x14ac:dyDescent="0.25">
      <c r="A59" s="63" t="str">
        <f>'Методика оценки'!A260</f>
        <v>К6</v>
      </c>
      <c r="B59" s="63" t="str">
        <f>'Методика оценки'!B260</f>
        <v>VI. Качество информирования</v>
      </c>
      <c r="C59" s="104">
        <f>'Методика оценки'!D260</f>
        <v>0.1</v>
      </c>
      <c r="D59" s="96">
        <f>(D60+D64)*$C$59</f>
        <v>9.125</v>
      </c>
    </row>
    <row r="60" spans="1:4" ht="30" x14ac:dyDescent="0.25">
      <c r="A60" s="66" t="str">
        <f>'Методика оценки'!A261</f>
        <v>К6.1.</v>
      </c>
      <c r="B60" s="66" t="str">
        <f>'Методика оценки'!C261</f>
        <v>Своевременность и полнота представления информации о работе детского сада</v>
      </c>
      <c r="C60" s="105">
        <f>'Методика оценки'!D261</f>
        <v>0.5</v>
      </c>
      <c r="D60" s="106">
        <f>SUM(D61:D63)*$C$60</f>
        <v>41.25</v>
      </c>
    </row>
    <row r="61" spans="1:4" ht="30" x14ac:dyDescent="0.25">
      <c r="A61" s="38" t="str">
        <f>'Методика оценки'!A262</f>
        <v>К6.1.1.</v>
      </c>
      <c r="B61" s="38" t="str">
        <f>'Методика оценки'!C262</f>
        <v>Своевременность и полнота представления информации о работе детского сада на родительских собраниях</v>
      </c>
      <c r="C61" s="103">
        <f>'Методика оценки'!D262</f>
        <v>0.33</v>
      </c>
      <c r="D61" s="101">
        <f>(IF('ИД Свод'!D46&lt;='Методика оценки'!$J$263,'Методика оценки'!$E$263,IF(AND('ИД Свод'!D46&gt;='Методика оценки'!$H$264,'ИД Свод'!D46&lt;='Методика оценки'!$J$264),'Методика оценки'!$E$264,IF(AND('ИД Свод'!D46&gt;='Методика оценки'!$H$265,'ИД Свод'!D46&lt;='Методика оценки'!$J$265),'Методика оценки'!$E$265,IF(AND('ИД Свод'!D46&gt;='Методика оценки'!$H$266,'ИД Свод'!D46&lt;='Методика оценки'!$J$266),'Методика оценки'!$E$266,IF('ИД Свод'!D46&gt;='Методика оценки'!$H$267,'Методика оценки'!$E$267,"ошибка"))))))*$C$61</f>
        <v>33</v>
      </c>
    </row>
    <row r="62" spans="1:4" ht="30" x14ac:dyDescent="0.25">
      <c r="A62" s="38" t="str">
        <f>'Методика оценки'!A268</f>
        <v>К6.1.2.</v>
      </c>
      <c r="B62" s="38" t="str">
        <f>'Методика оценки'!C268</f>
        <v>Своевременность и полнота представления информации о работе детского сада на информационных стендах</v>
      </c>
      <c r="C62" s="103">
        <f>'Методика оценки'!D268</f>
        <v>0.33</v>
      </c>
      <c r="D62" s="101">
        <f>(IF('ИД Свод'!D47&lt;='Методика оценки'!$J$269,'Методика оценки'!$E$269,IF(AND('ИД Свод'!D47&gt;='Методика оценки'!$H$270,'ИД Свод'!D47&lt;='Методика оценки'!$J$270),'Методика оценки'!$E$270,IF(AND('ИД Свод'!D47&gt;='Методика оценки'!$H$271,'ИД Свод'!D47&lt;='Методика оценки'!$J$271),'Методика оценки'!$E$271,IF(AND('ИД Свод'!D47&gt;='Методика оценки'!$H$272,'ИД Свод'!D47&lt;='Методика оценки'!$J$272),'Методика оценки'!$E$272,IF('ИД Свод'!D47&gt;='Методика оценки'!$H$273,'Методика оценки'!$E$273,"ошибка"))))))*$C$62</f>
        <v>33</v>
      </c>
    </row>
    <row r="63" spans="1:4" ht="30" x14ac:dyDescent="0.25">
      <c r="A63" s="38" t="str">
        <f>'Методика оценки'!A274</f>
        <v>К6.1.3.</v>
      </c>
      <c r="B63" s="38" t="str">
        <f>'Методика оценки'!C274</f>
        <v>Своевременность и полнота представления информации на сайте детского сада</v>
      </c>
      <c r="C63" s="103">
        <f>'Методика оценки'!D274</f>
        <v>0.33</v>
      </c>
      <c r="D63" s="101">
        <f>(IF('ИД Свод'!D48&lt;='Методика оценки'!$J$275,'Методика оценки'!$E$275,IF(AND('ИД Свод'!D48&gt;='Методика оценки'!$H$276,'ИД Свод'!D48&lt;='Методика оценки'!$J$276),'Методика оценки'!$E$276,IF(AND('ИД Свод'!D48&gt;='Методика оценки'!$H$277,'ИД Свод'!D48&lt;='Методика оценки'!$J$277),'Методика оценки'!$E$277,IF(AND('ИД Свод'!D48&gt;='Методика оценки'!$H$278,'ИД Свод'!D48&lt;='Методика оценки'!$J$278),'Методика оценки'!$E$278,IF('ИД Свод'!D48&gt;='Методика оценки'!$H$279,'Методика оценки'!$E$279,"ошибка"))))))*$C$63</f>
        <v>16.5</v>
      </c>
    </row>
    <row r="64" spans="1:4" ht="30" x14ac:dyDescent="0.25">
      <c r="A64" s="66" t="str">
        <f>'Методика оценки'!A280</f>
        <v>К6.2.</v>
      </c>
      <c r="B64" s="66" t="str">
        <f>'Методика оценки'!C280</f>
        <v>Своевременность и полнота представления информации о здоровье и обучении ребёнка (детей)</v>
      </c>
      <c r="C64" s="105">
        <f>'Методика оценки'!D280</f>
        <v>0.5</v>
      </c>
      <c r="D64" s="106">
        <f>(IF('ИД Свод'!D49&lt;='Методика оценки'!$J$281,'Методика оценки'!$E$281,IF(AND('ИД Свод'!D49&gt;='Методика оценки'!$H$282,'ИД Свод'!D49&lt;='Методика оценки'!$J$282),'Методика оценки'!$E$282,IF(AND('ИД Свод'!D49&gt;='Методика оценки'!$H$283,'ИД Свод'!D49&lt;='Методика оценки'!$J$283),'Методика оценки'!$E$283,IF(AND('ИД Свод'!D49&gt;='Методика оценки'!$H$284,'ИД Свод'!D49&lt;='Методика оценки'!$J$284),'Методика оценки'!$E$284,IF('ИД Свод'!D49&gt;='Методика оценки'!$H$285,'Методика оценки'!$E$285,"ошибка"))))))*$C$64</f>
        <v>50</v>
      </c>
    </row>
    <row r="65" spans="1:4" x14ac:dyDescent="0.25">
      <c r="A65" s="39" t="str">
        <f>'Методика оценки'!A286</f>
        <v>К7</v>
      </c>
      <c r="B65" s="39" t="str">
        <f>'Методика оценки'!B286</f>
        <v>VII. Качество управления</v>
      </c>
      <c r="C65" s="104">
        <f>'Методика оценки'!D286</f>
        <v>0.1</v>
      </c>
      <c r="D65" s="96">
        <f>(D66+D70+D71)*$C$65</f>
        <v>8.4599999999999991</v>
      </c>
    </row>
    <row r="66" spans="1:4" x14ac:dyDescent="0.25">
      <c r="A66" s="66" t="str">
        <f>'Методика оценки'!A287</f>
        <v>К7.1.</v>
      </c>
      <c r="B66" s="66" t="str">
        <f>'Методика оценки'!C287</f>
        <v>Качество работы органов управления</v>
      </c>
      <c r="C66" s="105">
        <f>'Методика оценки'!D287</f>
        <v>0.4</v>
      </c>
      <c r="D66" s="106">
        <f>SUM(D67:D69)*$C$66</f>
        <v>39.6</v>
      </c>
    </row>
    <row r="67" spans="1:4" ht="30" x14ac:dyDescent="0.25">
      <c r="A67" s="38" t="str">
        <f>'Методика оценки'!A288</f>
        <v>К7.1.1.</v>
      </c>
      <c r="B67" s="38" t="str">
        <f>'Методика оценки'!C288</f>
        <v>Качество работы заведующей и заместителей заведующей</v>
      </c>
      <c r="C67" s="99">
        <f>'Методика оценки'!D288</f>
        <v>0.33</v>
      </c>
      <c r="D67" s="100">
        <f>(IF('ИД Свод'!D50&lt;='Методика оценки'!$J$289,'Методика оценки'!$E$289,IF(AND('ИД Свод'!D50&gt;='Методика оценки'!$H$290,'ИД Свод'!D50&lt;='Методика оценки'!$J$290),'Методика оценки'!$E$290,IF(AND('ИД Свод'!D50&gt;='Методика оценки'!$H$291,'ИД Свод'!D50&lt;='Методика оценки'!$J$291),'Методика оценки'!$E$291,IF(AND('ИД Свод'!D50&gt;='Методика оценки'!$H$292,'ИД Свод'!D50&lt;='Методика оценки'!$J$292),'Методика оценки'!$E$292,IF('ИД Свод'!D50&gt;='Методика оценки'!$H$293,'Методика оценки'!$E$293,"ошибка"))))))*$C$67</f>
        <v>33</v>
      </c>
    </row>
    <row r="68" spans="1:4" ht="30" x14ac:dyDescent="0.25">
      <c r="A68" s="38" t="str">
        <f>'Методика оценки'!A294</f>
        <v>К7.1.2.</v>
      </c>
      <c r="B68" s="38" t="str">
        <f>'Методика оценки'!C294</f>
        <v>Качество работы родительского совета, наблюдательного совета и др.</v>
      </c>
      <c r="C68" s="99">
        <f>'Методика оценки'!D294</f>
        <v>0.33</v>
      </c>
      <c r="D68" s="100">
        <f>(IF('ИД Свод'!D51&lt;='Методика оценки'!$J$295,'Методика оценки'!$E$295,IF(AND('ИД Свод'!D51&gt;='Методика оценки'!$H$296,'ИД Свод'!D51&lt;='Методика оценки'!$J$296),'Методика оценки'!$E$296,IF(AND('ИД Свод'!D51&gt;='Методика оценки'!$H$297,'ИД Свод'!D51&lt;='Методика оценки'!$J$297),'Методика оценки'!$E$297,IF(AND('ИД Свод'!D51&gt;='Методика оценки'!$H$298,'ИД Свод'!D51&lt;='Методика оценки'!$J$298),'Методика оценки'!$E$298,IF('ИД Свод'!D51&gt;='Методика оценки'!$H$299,'Методика оценки'!$E$299,"ошибка"))))))*$C$68</f>
        <v>33</v>
      </c>
    </row>
    <row r="69" spans="1:4" ht="30" x14ac:dyDescent="0.25">
      <c r="A69" s="38" t="str">
        <f>'Методика оценки'!A300</f>
        <v>К7.1.3.</v>
      </c>
      <c r="B69" s="38" t="str">
        <f>'Методика оценки'!C300</f>
        <v>Качество взаимодействия родительского комитета с заведующей</v>
      </c>
      <c r="C69" s="99">
        <f>'Методика оценки'!D300</f>
        <v>0.33</v>
      </c>
      <c r="D69" s="100">
        <f>(IF('ИД Свод'!D52&lt;='Методика оценки'!$J$301,'Методика оценки'!$E$301,IF(AND('ИД Свод'!D52&gt;='Методика оценки'!$H$302,'ИД Свод'!D52&lt;='Методика оценки'!$J$302),'Методика оценки'!$E$302,IF(AND('ИД Свод'!D52&gt;='Методика оценки'!$H$303,'ИД Свод'!D52&lt;='Методика оценки'!$J$303),'Методика оценки'!$E$303,IF(AND('ИД Свод'!D52&gt;='Методика оценки'!$H$304,'ИД Свод'!D52&lt;='Методика оценки'!$J$304),'Методика оценки'!$E$304,IF('ИД Свод'!D52&gt;='Методика оценки'!$H$305,'Методика оценки'!$E$305,"ошибка"))))))*$C$69</f>
        <v>33</v>
      </c>
    </row>
    <row r="70" spans="1:4" ht="30" x14ac:dyDescent="0.25">
      <c r="A70" s="66" t="str">
        <f>'Методика оценки'!A306</f>
        <v>К7.2.</v>
      </c>
      <c r="B70" s="66" t="str">
        <f>'Методика оценки'!C306</f>
        <v>Удобство организации записи ребёнка в детский сад</v>
      </c>
      <c r="C70" s="105">
        <f>'Методика оценки'!D306</f>
        <v>0.3</v>
      </c>
      <c r="D70" s="106">
        <f>(IF('ИД Свод'!D53&lt;='Методика оценки'!$J$307,'Методика оценки'!$E$307,IF(AND('ИД Свод'!D53&gt;='Методика оценки'!$H$308,'ИД Свод'!D53&lt;='Методика оценки'!$J$308),'Методика оценки'!$E$308,IF(AND('ИД Свод'!D53&gt;='Методика оценки'!$H$309,'ИД Свод'!D53&lt;='Методика оценки'!$J$309),'Методика оценки'!$E$309,IF(AND('ИД Свод'!D53&gt;='Методика оценки'!$H$310,'ИД Свод'!D53&lt;='Методика оценки'!$J$310),'Методика оценки'!$E$310,IF('ИД Свод'!D53&gt;='Методика оценки'!$H$311,'Методика оценки'!$E$311,"ошибка"))))))*$C$70</f>
        <v>22.5</v>
      </c>
    </row>
    <row r="71" spans="1:4" ht="30" x14ac:dyDescent="0.25">
      <c r="A71" s="66" t="str">
        <f>'Методика оценки'!A312</f>
        <v>К7.3.</v>
      </c>
      <c r="B71" s="66" t="str">
        <f>'Методика оценки'!C312</f>
        <v>Реакция администрации ДОУ на жалобы родителей</v>
      </c>
      <c r="C71" s="105">
        <f>'Методика оценки'!D312</f>
        <v>0.3</v>
      </c>
      <c r="D71" s="106">
        <f>(IF('ИД Свод'!D54&lt;='Методика оценки'!$J$313,'Методика оценки'!$E$313,IF(AND('ИД Свод'!D54&gt;='Методика оценки'!$H$314,'ИД Свод'!D54&lt;='Методика оценки'!$J$314),'Методика оценки'!$E$314,IF(AND('ИД Свод'!D54&gt;='Методика оценки'!$H$315,'ИД Свод'!D54&lt;='Методика оценки'!$J$315),'Методика оценки'!$E$315,IF(AND('ИД Свод'!D54&gt;='Методика оценки'!$H$316,'ИД Свод'!D54&lt;='Методика оценки'!$J$316),'Методика оценки'!$E$316,IF('ИД Свод'!D54&gt;='Методика оценки'!$H$317,'Методика оценки'!$E$317,"ошибка"))))))*$C$71</f>
        <v>22.5</v>
      </c>
    </row>
    <row r="72" spans="1:4" x14ac:dyDescent="0.25">
      <c r="A72" s="63" t="str">
        <f>'Методика оценки'!A318</f>
        <v>К8</v>
      </c>
      <c r="B72" s="63" t="str">
        <f>'Методика оценки'!B318</f>
        <v>VIII. Общая удовлетворенность детским садом</v>
      </c>
      <c r="C72" s="104">
        <f>'Методика оценки'!D318</f>
        <v>0.1</v>
      </c>
      <c r="D72" s="96">
        <f>SUM(D73:D75)*$C$72</f>
        <v>6.6000000000000005</v>
      </c>
    </row>
    <row r="73" spans="1:4" ht="30" x14ac:dyDescent="0.25">
      <c r="A73" s="66" t="str">
        <f>'Методика оценки'!A319</f>
        <v>К8.1.</v>
      </c>
      <c r="B73" s="66" t="str">
        <f>'Методика оценки'!C294</f>
        <v>Качество работы родительского совета, наблюдательного совета и др.</v>
      </c>
      <c r="C73" s="105">
        <f>'Методика оценки'!D319</f>
        <v>0.33</v>
      </c>
      <c r="D73" s="106">
        <f>(IF('ИД Свод'!D55&lt;='Методика оценки'!$J$320,'Методика оценки'!$E$320,IF(AND('ИД Свод'!D55&gt;='Методика оценки'!$H$321,'ИД Свод'!D55&lt;='Методика оценки'!$J$321),'Методика оценки'!$E$321,IF(AND('ИД Свод'!D55&gt;='Методика оценки'!$H$322,'ИД Свод'!D55&lt;='Методика оценки'!$J$322),'Методика оценки'!$E$322,IF(AND('ИД Свод'!D55&gt;='Методика оценки'!$H$323,'ИД Свод'!D55&lt;='Методика оценки'!$J$323),'Методика оценки'!$E$323,IF('ИД Свод'!D55&gt;='Методика оценки'!$H$324,'Методика оценки'!$E$324,"ошибка"))))))*$C$73</f>
        <v>24.75</v>
      </c>
    </row>
    <row r="74" spans="1:4" x14ac:dyDescent="0.25">
      <c r="A74" s="66" t="str">
        <f>'Методика оценки'!A325</f>
        <v>К8.2.</v>
      </c>
      <c r="B74" s="66" t="str">
        <f>'Методика оценки'!C325</f>
        <v>Энтузиазм ребёнка при посещении детского сада</v>
      </c>
      <c r="C74" s="105">
        <f>'Методика оценки'!D325</f>
        <v>0.33</v>
      </c>
      <c r="D74" s="106">
        <f>(IF('ИД Свод'!D56&lt;='Методика оценки'!$J$326,'Методика оценки'!$E$326,IF(AND('ИД Свод'!D56&gt;='Методика оценки'!$H$327,'ИД Свод'!D56&lt;='Методика оценки'!$J$327),'Методика оценки'!$E$327,IF(AND('ИД Свод'!D56&gt;='Методика оценки'!$H$328,'ИД Свод'!D56&lt;='Методика оценки'!$J$328),'Методика оценки'!$E$328,IF(AND('ИД Свод'!D56&gt;='Методика оценки'!$H$329,'ИД Свод'!D56&lt;='Методика оценки'!$J$329),'Методика оценки'!$E$329,IF('ИД Свод'!D56&gt;='Методика оценки'!$H$330,'Методика оценки'!$E$330,"ошибка"))))))*$C$74</f>
        <v>16.5</v>
      </c>
    </row>
    <row r="75" spans="1:4" ht="30" x14ac:dyDescent="0.25">
      <c r="A75" s="66" t="str">
        <f>'Методика оценки'!A331</f>
        <v>К8.3.</v>
      </c>
      <c r="B75" s="66" t="str">
        <f>'Методика оценки'!C331</f>
        <v>Состояние детского сада в сравнении с ситуацией в прошлом году</v>
      </c>
      <c r="C75" s="105">
        <f>'Методика оценки'!D331</f>
        <v>0.33</v>
      </c>
      <c r="D75" s="106">
        <f>(IF('ИД Свод'!D57&lt;='Методика оценки'!$J$332,'Методика оценки'!$E$332,IF(AND('ИД Свод'!D57&gt;='Методика оценки'!$H$333,'ИД Свод'!D57&lt;='Методика оценки'!$J$333),'Методика оценки'!$E$333,IF(AND('ИД Свод'!D57&gt;='Методика оценки'!$H$334,'ИД Свод'!D57&lt;='Методика оценки'!$J$334),'Методика оценки'!$E$334,IF(AND('ИД Свод'!D57&gt;='Методика оценки'!$H$335,'ИД Свод'!D57&lt;='Методика оценки'!$J$335),'Методика оценки'!$E$335,IF('ИД Свод'!D57&gt;='Методика оценки'!$H$336,'Методика оценки'!$E$336,"ошибка"))))))*$C$75</f>
        <v>24.75</v>
      </c>
    </row>
  </sheetData>
  <sheetProtection password="CF7A" sheet="1" objects="1" scenarios="1"/>
  <autoFilter ref="A4:D4"/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ИД Свод</vt:lpstr>
      <vt:lpstr>Общий рейтинг</vt:lpstr>
      <vt:lpstr>Методика оценки</vt:lpstr>
      <vt:lpstr>Рейтинг Свод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2015-03-20T17:30:19Z</dcterms:modified>
</cp:coreProperties>
</file>