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4160" yWindow="225" windowWidth="13560" windowHeight="14145" activeTab="3"/>
  </bookViews>
  <sheets>
    <sheet name="ИД Свод" sheetId="2" r:id="rId1"/>
    <sheet name="Общий рейтинг" sheetId="7" r:id="rId2"/>
    <sheet name="Методика оценки" sheetId="1" r:id="rId3"/>
    <sheet name="Рейтинг Свод" sheetId="5" r:id="rId4"/>
  </sheets>
  <definedNames>
    <definedName name="_xlnm._FilterDatabase" localSheetId="0" hidden="1">'ИД Свод'!$A$5:$D$5</definedName>
    <definedName name="_xlnm._FilterDatabase" localSheetId="2" hidden="1">'Методика оценки'!$A$4:$L$424</definedName>
    <definedName name="_xlnm._FilterDatabase" localSheetId="1" hidden="1">'Общий рейтинг'!$A$4:$J$4</definedName>
    <definedName name="_xlnm._FilterDatabase" localSheetId="3" hidden="1">'Рейтинг Свод'!$A$4:$D$4</definedName>
  </definedNames>
  <calcPr calcId="144525"/>
</workbook>
</file>

<file path=xl/calcChain.xml><?xml version="1.0" encoding="utf-8"?>
<calcChain xmlns="http://schemas.openxmlformats.org/spreadsheetml/2006/main">
  <c r="I5" i="7" l="1"/>
  <c r="E15" i="1" l="1"/>
  <c r="J3" i="7" l="1"/>
  <c r="I3" i="7"/>
  <c r="H3" i="7"/>
  <c r="G3" i="7"/>
  <c r="F3" i="7"/>
  <c r="E3" i="7"/>
  <c r="D3" i="7"/>
  <c r="C75" i="5" l="1"/>
  <c r="D75" i="5"/>
  <c r="B75" i="5"/>
  <c r="A75" i="5"/>
  <c r="B88" i="2"/>
  <c r="D83" i="5" l="1"/>
  <c r="D93" i="5"/>
  <c r="D92" i="5"/>
  <c r="D91" i="5"/>
  <c r="D87" i="5"/>
  <c r="D86" i="5"/>
  <c r="D82" i="5"/>
  <c r="D81" i="5"/>
  <c r="D80" i="5"/>
  <c r="D79" i="5"/>
  <c r="M337" i="1" l="1"/>
  <c r="C18" i="5"/>
  <c r="D18" i="5" s="1"/>
  <c r="C17" i="5"/>
  <c r="D17" i="5" s="1"/>
  <c r="C16" i="5"/>
  <c r="D16" i="5" s="1"/>
  <c r="C15" i="5"/>
  <c r="D15" i="5" s="1"/>
  <c r="C14" i="5"/>
  <c r="D14" i="5" s="1"/>
  <c r="C13" i="5"/>
  <c r="D13" i="5" s="1"/>
  <c r="C12" i="5"/>
  <c r="D12" i="5" s="1"/>
  <c r="C11" i="5"/>
  <c r="D11" i="5" s="1"/>
  <c r="C7" i="5"/>
  <c r="D7" i="5" s="1"/>
  <c r="C9" i="5"/>
  <c r="D9" i="5" s="1"/>
  <c r="C110" i="5"/>
  <c r="D110" i="5" s="1"/>
  <c r="C109" i="5"/>
  <c r="D109" i="5" s="1"/>
  <c r="C108" i="5"/>
  <c r="D108" i="5" s="1"/>
  <c r="C107" i="5"/>
  <c r="D107" i="5" s="1"/>
  <c r="C106" i="5"/>
  <c r="D106" i="5" s="1"/>
  <c r="C105" i="5"/>
  <c r="D105" i="5" s="1"/>
  <c r="C104" i="5"/>
  <c r="D104" i="5" s="1"/>
  <c r="C103" i="5"/>
  <c r="D103" i="5" s="1"/>
  <c r="C102" i="5"/>
  <c r="D102" i="5" s="1"/>
  <c r="C101" i="5"/>
  <c r="D101" i="5" s="1"/>
  <c r="C100" i="5"/>
  <c r="D100" i="5" s="1"/>
  <c r="C99" i="5"/>
  <c r="D99" i="5" s="1"/>
  <c r="B110" i="5"/>
  <c r="B109" i="5"/>
  <c r="B108" i="5"/>
  <c r="B107" i="5"/>
  <c r="B106" i="5"/>
  <c r="B105" i="5"/>
  <c r="B104" i="5"/>
  <c r="B103" i="5"/>
  <c r="B102" i="5"/>
  <c r="B101" i="5"/>
  <c r="B100" i="5"/>
  <c r="B99" i="5"/>
  <c r="A110" i="5"/>
  <c r="A109" i="5"/>
  <c r="A108" i="5"/>
  <c r="A107" i="5"/>
  <c r="A106" i="5"/>
  <c r="A105" i="5"/>
  <c r="A104" i="5"/>
  <c r="A103" i="5"/>
  <c r="A102" i="5"/>
  <c r="A101" i="5"/>
  <c r="A100" i="5"/>
  <c r="A99" i="5"/>
  <c r="C98" i="5"/>
  <c r="B98" i="5"/>
  <c r="A98" i="5"/>
  <c r="E379" i="1"/>
  <c r="E376" i="1"/>
  <c r="E373" i="1"/>
  <c r="D98" i="5" l="1"/>
  <c r="J5" i="7"/>
  <c r="E363" i="1"/>
  <c r="E360" i="1"/>
  <c r="E353" i="1"/>
  <c r="E350" i="1"/>
  <c r="E347" i="1"/>
  <c r="E344" i="1"/>
  <c r="E341" i="1"/>
  <c r="C97" i="5"/>
  <c r="D97" i="5" s="1"/>
  <c r="C96" i="5"/>
  <c r="D96" i="5" s="1"/>
  <c r="C95" i="5"/>
  <c r="D95" i="5" s="1"/>
  <c r="C94" i="5"/>
  <c r="D94" i="5" s="1"/>
  <c r="C90" i="5"/>
  <c r="D90" i="5" s="1"/>
  <c r="C89" i="5"/>
  <c r="D89" i="5" s="1"/>
  <c r="C88" i="5"/>
  <c r="D88" i="5" s="1"/>
  <c r="C85" i="5"/>
  <c r="D85" i="5" s="1"/>
  <c r="C84" i="5"/>
  <c r="D84" i="5" s="1"/>
  <c r="C78" i="5"/>
  <c r="D78" i="5" s="1"/>
  <c r="C77" i="5"/>
  <c r="D77" i="5" s="1"/>
  <c r="B97" i="5"/>
  <c r="B96" i="5"/>
  <c r="B95" i="5"/>
  <c r="B94" i="5"/>
  <c r="B93" i="5"/>
  <c r="B92" i="5"/>
  <c r="B91" i="5"/>
  <c r="B90" i="5"/>
  <c r="B89" i="5"/>
  <c r="B88" i="5"/>
  <c r="B87" i="5"/>
  <c r="B86" i="5"/>
  <c r="B85" i="5"/>
  <c r="B84" i="5"/>
  <c r="B83" i="5"/>
  <c r="B82" i="5"/>
  <c r="B81" i="5"/>
  <c r="B80" i="5"/>
  <c r="B79" i="5"/>
  <c r="B78" i="5"/>
  <c r="B77" i="5"/>
  <c r="A93" i="5"/>
  <c r="A92" i="5"/>
  <c r="A91" i="5"/>
  <c r="A87" i="5"/>
  <c r="A86" i="5"/>
  <c r="A83" i="5"/>
  <c r="A82" i="5"/>
  <c r="A81" i="5"/>
  <c r="A80" i="5"/>
  <c r="A79" i="5"/>
  <c r="C105" i="2"/>
  <c r="C104" i="2"/>
  <c r="C103" i="2"/>
  <c r="B105" i="2"/>
  <c r="B104" i="2"/>
  <c r="B103" i="2"/>
  <c r="C99" i="2"/>
  <c r="C98" i="2"/>
  <c r="B99" i="2"/>
  <c r="B98" i="2"/>
  <c r="C95" i="2"/>
  <c r="C94" i="2"/>
  <c r="C93" i="2"/>
  <c r="C92" i="2"/>
  <c r="C91" i="2"/>
  <c r="B95" i="2"/>
  <c r="B94" i="2"/>
  <c r="B93" i="2"/>
  <c r="B92" i="2"/>
  <c r="B91" i="2"/>
  <c r="B90" i="2"/>
  <c r="A97" i="5"/>
  <c r="A96" i="5"/>
  <c r="A95" i="5"/>
  <c r="A94" i="5"/>
  <c r="A90" i="5"/>
  <c r="A89" i="5"/>
  <c r="A88" i="5"/>
  <c r="A85" i="5"/>
  <c r="A84" i="5"/>
  <c r="A78" i="5"/>
  <c r="A77" i="5"/>
  <c r="C76" i="5"/>
  <c r="B76" i="5"/>
  <c r="A76" i="5"/>
  <c r="C74" i="5"/>
  <c r="D74" i="5" s="1"/>
  <c r="C73" i="5"/>
  <c r="D73" i="5" s="1"/>
  <c r="C72" i="5"/>
  <c r="D72" i="5" s="1"/>
  <c r="B74" i="5"/>
  <c r="B73" i="5"/>
  <c r="B72" i="5"/>
  <c r="A74" i="5"/>
  <c r="A73" i="5"/>
  <c r="A72" i="5"/>
  <c r="C71" i="5"/>
  <c r="B71" i="5"/>
  <c r="A71" i="5"/>
  <c r="D76" i="5" l="1"/>
  <c r="H5" i="7"/>
  <c r="D71" i="5"/>
  <c r="C70" i="5"/>
  <c r="D70" i="5" s="1"/>
  <c r="C69" i="5"/>
  <c r="D69" i="5" s="1"/>
  <c r="C68" i="5"/>
  <c r="D68" i="5" s="1"/>
  <c r="C67" i="5"/>
  <c r="D67" i="5" s="1"/>
  <c r="C66" i="5"/>
  <c r="D66" i="5" s="1"/>
  <c r="C65" i="5"/>
  <c r="D65" i="5" s="1"/>
  <c r="C64" i="5"/>
  <c r="D64" i="5" s="1"/>
  <c r="C63" i="5"/>
  <c r="D63" i="5" s="1"/>
  <c r="C62" i="5"/>
  <c r="D62" i="5" s="1"/>
  <c r="C61" i="5"/>
  <c r="D61" i="5" s="1"/>
  <c r="C60" i="5"/>
  <c r="D60" i="5" s="1"/>
  <c r="C59" i="5"/>
  <c r="D59" i="5" s="1"/>
  <c r="C58" i="5"/>
  <c r="D58" i="5" s="1"/>
  <c r="C57" i="5"/>
  <c r="D57" i="5" s="1"/>
  <c r="C56" i="5"/>
  <c r="D56" i="5" s="1"/>
  <c r="C55" i="5"/>
  <c r="D55" i="5" s="1"/>
  <c r="C54" i="5"/>
  <c r="D54" i="5" s="1"/>
  <c r="C53" i="5"/>
  <c r="D53" i="5" s="1"/>
  <c r="C52" i="5"/>
  <c r="D52" i="5" s="1"/>
  <c r="C51" i="5"/>
  <c r="D51" i="5" s="1"/>
  <c r="C50" i="5"/>
  <c r="D50" i="5" s="1"/>
  <c r="C49" i="5"/>
  <c r="D49" i="5" s="1"/>
  <c r="C48" i="5"/>
  <c r="D48" i="5" s="1"/>
  <c r="C47" i="5"/>
  <c r="D47" i="5" s="1"/>
  <c r="C46" i="5"/>
  <c r="D46" i="5" s="1"/>
  <c r="C45" i="5"/>
  <c r="D45" i="5" s="1"/>
  <c r="C44" i="5"/>
  <c r="D44" i="5" s="1"/>
  <c r="C43" i="5"/>
  <c r="D43" i="5" s="1"/>
  <c r="B70" i="5"/>
  <c r="B69" i="5"/>
  <c r="B68" i="5"/>
  <c r="B67" i="5"/>
  <c r="B66" i="5"/>
  <c r="A65" i="5"/>
  <c r="B65" i="5"/>
  <c r="B64" i="5"/>
  <c r="B63" i="5"/>
  <c r="B57" i="5"/>
  <c r="A57" i="5"/>
  <c r="B62" i="5"/>
  <c r="B61" i="5"/>
  <c r="B60" i="5"/>
  <c r="B59" i="5"/>
  <c r="B58" i="5"/>
  <c r="B56" i="5"/>
  <c r="B55" i="5"/>
  <c r="B54" i="5"/>
  <c r="B53" i="5"/>
  <c r="B52" i="5"/>
  <c r="B51" i="5"/>
  <c r="B50" i="5"/>
  <c r="B49" i="5"/>
  <c r="B48" i="5"/>
  <c r="B47" i="5"/>
  <c r="B46" i="5"/>
  <c r="B45" i="5"/>
  <c r="B44" i="5"/>
  <c r="B43" i="5"/>
  <c r="A70" i="5"/>
  <c r="A69" i="5"/>
  <c r="A68" i="5"/>
  <c r="A67" i="5"/>
  <c r="A66" i="5"/>
  <c r="A64" i="5"/>
  <c r="A63" i="5"/>
  <c r="A62" i="5"/>
  <c r="A61" i="5"/>
  <c r="A60" i="5"/>
  <c r="A59" i="5"/>
  <c r="A58" i="5"/>
  <c r="A56" i="5"/>
  <c r="A55" i="5"/>
  <c r="A54" i="5"/>
  <c r="A53" i="5"/>
  <c r="A52" i="5"/>
  <c r="A51" i="5"/>
  <c r="A50" i="5"/>
  <c r="A49" i="5"/>
  <c r="A48" i="5"/>
  <c r="A47" i="5"/>
  <c r="A46" i="5"/>
  <c r="A45" i="5"/>
  <c r="A44" i="5"/>
  <c r="A43" i="5"/>
  <c r="C42" i="5"/>
  <c r="B42" i="5"/>
  <c r="A42" i="5"/>
  <c r="E97" i="1"/>
  <c r="C41" i="5"/>
  <c r="D41" i="5" s="1"/>
  <c r="C40" i="5"/>
  <c r="D40" i="5" s="1"/>
  <c r="C39" i="5"/>
  <c r="D39" i="5" s="1"/>
  <c r="C38" i="5"/>
  <c r="D38" i="5" s="1"/>
  <c r="C37" i="5"/>
  <c r="D37" i="5" s="1"/>
  <c r="C36" i="5"/>
  <c r="D36" i="5" s="1"/>
  <c r="C35" i="5"/>
  <c r="D35" i="5" s="1"/>
  <c r="C34" i="5"/>
  <c r="D34" i="5" s="1"/>
  <c r="C33" i="5"/>
  <c r="D33" i="5" s="1"/>
  <c r="C32" i="5"/>
  <c r="D32" i="5" s="1"/>
  <c r="C31" i="5"/>
  <c r="D31" i="5" s="1"/>
  <c r="C30" i="5"/>
  <c r="D30" i="5" s="1"/>
  <c r="C29" i="5"/>
  <c r="D29" i="5" s="1"/>
  <c r="C28" i="5"/>
  <c r="D28" i="5" s="1"/>
  <c r="C27" i="5"/>
  <c r="D27" i="5" s="1"/>
  <c r="C26" i="5"/>
  <c r="D26" i="5" s="1"/>
  <c r="B41" i="5"/>
  <c r="B40" i="5"/>
  <c r="B39" i="5"/>
  <c r="B38" i="5"/>
  <c r="B37" i="5"/>
  <c r="B36" i="5"/>
  <c r="B35" i="5"/>
  <c r="B34" i="5"/>
  <c r="B33" i="5"/>
  <c r="B32" i="5"/>
  <c r="B31" i="5"/>
  <c r="B30" i="5"/>
  <c r="B29" i="5"/>
  <c r="B28" i="5"/>
  <c r="B27" i="5"/>
  <c r="B26" i="5"/>
  <c r="A41" i="5"/>
  <c r="A40" i="5"/>
  <c r="A39" i="5"/>
  <c r="A38" i="5"/>
  <c r="A37" i="5"/>
  <c r="A36" i="5"/>
  <c r="A35" i="5"/>
  <c r="A34" i="5"/>
  <c r="A33" i="5"/>
  <c r="A32" i="5"/>
  <c r="A31" i="5"/>
  <c r="A30" i="5"/>
  <c r="A29" i="5"/>
  <c r="A28" i="5"/>
  <c r="A27" i="5"/>
  <c r="A26" i="5"/>
  <c r="C25" i="5"/>
  <c r="B25" i="5"/>
  <c r="A25" i="5"/>
  <c r="C24" i="5"/>
  <c r="D24" i="5" s="1"/>
  <c r="C23" i="5"/>
  <c r="D23" i="5" s="1"/>
  <c r="C22" i="5"/>
  <c r="D22" i="5" s="1"/>
  <c r="C21" i="5"/>
  <c r="D21" i="5" s="1"/>
  <c r="C20" i="5"/>
  <c r="D20" i="5" s="1"/>
  <c r="B24" i="5"/>
  <c r="B23" i="5"/>
  <c r="B22" i="5"/>
  <c r="B21" i="5"/>
  <c r="B20" i="5"/>
  <c r="A24" i="5"/>
  <c r="A23" i="5"/>
  <c r="A22" i="5"/>
  <c r="A21" i="5"/>
  <c r="A20" i="5"/>
  <c r="C19" i="5"/>
  <c r="B19" i="5"/>
  <c r="A19" i="5"/>
  <c r="E69" i="1"/>
  <c r="E5" i="7" l="1"/>
  <c r="F5" i="7"/>
  <c r="G5" i="7"/>
  <c r="D19" i="5"/>
  <c r="D25" i="5"/>
  <c r="D42" i="5"/>
  <c r="A8" i="5"/>
  <c r="A7" i="5"/>
  <c r="C10" i="5"/>
  <c r="D10" i="5" s="1"/>
  <c r="C8" i="5"/>
  <c r="C6" i="5"/>
  <c r="B18" i="5"/>
  <c r="B17" i="5"/>
  <c r="B16" i="5"/>
  <c r="B15" i="5"/>
  <c r="B14" i="5"/>
  <c r="B13" i="5"/>
  <c r="B12" i="5"/>
  <c r="B11" i="5"/>
  <c r="B10" i="5"/>
  <c r="B9" i="5"/>
  <c r="B8" i="5"/>
  <c r="B7" i="5"/>
  <c r="A18" i="5"/>
  <c r="A17" i="5"/>
  <c r="A16" i="5"/>
  <c r="A15" i="5"/>
  <c r="A14" i="5"/>
  <c r="A13" i="5"/>
  <c r="A12" i="5"/>
  <c r="A11" i="5"/>
  <c r="A10" i="5"/>
  <c r="A9" i="5"/>
  <c r="D8" i="5" l="1"/>
  <c r="D5" i="7" s="1"/>
  <c r="D6" i="5" l="1"/>
  <c r="D5" i="5" s="1"/>
  <c r="C5" i="7" s="1"/>
  <c r="E359" i="1"/>
  <c r="B123" i="2" l="1"/>
  <c r="B122" i="2"/>
  <c r="B121" i="2"/>
  <c r="B120" i="2"/>
  <c r="B119" i="2"/>
  <c r="B118" i="2"/>
  <c r="B117" i="2"/>
  <c r="B116" i="2"/>
  <c r="B115" i="2"/>
  <c r="B114" i="2"/>
  <c r="B113" i="2"/>
  <c r="B112" i="2"/>
  <c r="B111" i="2"/>
  <c r="B110" i="2"/>
  <c r="B109" i="2"/>
  <c r="B108" i="2"/>
  <c r="B107" i="2"/>
  <c r="B106" i="2"/>
  <c r="B102" i="2"/>
  <c r="B101" i="2"/>
  <c r="B100" i="2"/>
  <c r="B97" i="2"/>
  <c r="B96" i="2"/>
  <c r="B89"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l="1"/>
  <c r="B23" i="2"/>
  <c r="B22" i="2"/>
  <c r="B21" i="2"/>
  <c r="B20" i="2"/>
  <c r="B19" i="2"/>
  <c r="B18" i="2"/>
  <c r="B17" i="2"/>
  <c r="B16" i="2"/>
  <c r="B15" i="2"/>
  <c r="B14" i="2"/>
  <c r="B13" i="2"/>
  <c r="B12" i="2"/>
  <c r="B11" i="2"/>
  <c r="B10" i="2"/>
  <c r="B9" i="2"/>
  <c r="B8" i="2"/>
  <c r="B7" i="2"/>
  <c r="D5" i="1" l="1"/>
  <c r="B6" i="5" l="1"/>
  <c r="B6" i="2"/>
  <c r="A6" i="5" l="1"/>
  <c r="B3" i="7"/>
</calcChain>
</file>

<file path=xl/sharedStrings.xml><?xml version="1.0" encoding="utf-8"?>
<sst xmlns="http://schemas.openxmlformats.org/spreadsheetml/2006/main" count="1427" uniqueCount="719">
  <si>
    <t>№ п/п</t>
  </si>
  <si>
    <t>Источник</t>
  </si>
  <si>
    <t>-</t>
  </si>
  <si>
    <t>2</t>
  </si>
  <si>
    <t>3</t>
  </si>
  <si>
    <t>4</t>
  </si>
  <si>
    <t>6</t>
  </si>
  <si>
    <t>7</t>
  </si>
  <si>
    <t>9</t>
  </si>
  <si>
    <t>Код</t>
  </si>
  <si>
    <t>ИД1</t>
  </si>
  <si>
    <t>ИД2</t>
  </si>
  <si>
    <t>ИД3</t>
  </si>
  <si>
    <t>ИД5</t>
  </si>
  <si>
    <t>ИД4</t>
  </si>
  <si>
    <t>ИД6</t>
  </si>
  <si>
    <t>ИД7</t>
  </si>
  <si>
    <t>Наименование учреждения</t>
  </si>
  <si>
    <t>Сводная оценка</t>
  </si>
  <si>
    <t>Индекс</t>
  </si>
  <si>
    <t>К1</t>
  </si>
  <si>
    <t xml:space="preserve">Рейтинг дошкольных образовательных учреждений </t>
  </si>
  <si>
    <t>Методика оценки качества работы дошкольных образовательных учреждений Чеченской Республики</t>
  </si>
  <si>
    <t>Свод исходных данных от дошкольных образовательных учреждений</t>
  </si>
  <si>
    <t>Наименование критерия</t>
  </si>
  <si>
    <t>Вес критерия</t>
  </si>
  <si>
    <t>К2</t>
  </si>
  <si>
    <t>Наименование переменной</t>
  </si>
  <si>
    <t>Статформа 85-к (Раздел 2.8)</t>
  </si>
  <si>
    <t>Статформа 85-к (Раздел 2.1)</t>
  </si>
  <si>
    <t>Группа критериев 1. Качество образовательного процесса</t>
  </si>
  <si>
    <t>1</t>
  </si>
  <si>
    <t>Балл</t>
  </si>
  <si>
    <t>Формула расчета</t>
  </si>
  <si>
    <t>Условие получения балла</t>
  </si>
  <si>
    <t>Вес</t>
  </si>
  <si>
    <t>К1.1.</t>
  </si>
  <si>
    <t>Исходные данные</t>
  </si>
  <si>
    <t>от</t>
  </si>
  <si>
    <t>до</t>
  </si>
  <si>
    <t>К1.2.</t>
  </si>
  <si>
    <t>Акт проверки готовности ДОО к 2014-2015 учебному году / акты проверок контрольно-надзорных органов</t>
  </si>
  <si>
    <t>Статформа 85-к (Раздел 3.1)</t>
  </si>
  <si>
    <t xml:space="preserve">от </t>
  </si>
  <si>
    <t>направлений</t>
  </si>
  <si>
    <t>Школа</t>
  </si>
  <si>
    <t>Библиотека, дом культуры, музей</t>
  </si>
  <si>
    <t>Спортивная школа, бассейн, стадион</t>
  </si>
  <si>
    <t>Учреждение дополнительного образования детей, музыкальная школа</t>
  </si>
  <si>
    <t>Наличие специализированных методик работы с разновозрастными группами (зафиксированных в образовательной программе ДОО)</t>
  </si>
  <si>
    <t>физическое развитие</t>
  </si>
  <si>
    <t>художественно-эстетическое развитие</t>
  </si>
  <si>
    <t>речевое развитие</t>
  </si>
  <si>
    <t>познавательное развитие</t>
  </si>
  <si>
    <t>социально-коммуникативное развитие</t>
  </si>
  <si>
    <t>8</t>
  </si>
  <si>
    <t>10</t>
  </si>
  <si>
    <t>11</t>
  </si>
  <si>
    <t>12</t>
  </si>
  <si>
    <t>13</t>
  </si>
  <si>
    <t>14</t>
  </si>
  <si>
    <t>15</t>
  </si>
  <si>
    <t>17</t>
  </si>
  <si>
    <t>18</t>
  </si>
  <si>
    <t>19</t>
  </si>
  <si>
    <t>20</t>
  </si>
  <si>
    <t>21</t>
  </si>
  <si>
    <t>22</t>
  </si>
  <si>
    <t>ИД8</t>
  </si>
  <si>
    <t>ИД9</t>
  </si>
  <si>
    <t>ИД10</t>
  </si>
  <si>
    <t>ИД11</t>
  </si>
  <si>
    <t>ИД12</t>
  </si>
  <si>
    <t>ИД13</t>
  </si>
  <si>
    <t>ИД14</t>
  </si>
  <si>
    <t>ИД15</t>
  </si>
  <si>
    <t>ИД16</t>
  </si>
  <si>
    <t>ИД17</t>
  </si>
  <si>
    <t>ИД18</t>
  </si>
  <si>
    <t>ИД19</t>
  </si>
  <si>
    <t>ИД20</t>
  </si>
  <si>
    <t>23</t>
  </si>
  <si>
    <t>24</t>
  </si>
  <si>
    <t>ИД21</t>
  </si>
  <si>
    <t>25</t>
  </si>
  <si>
    <t>ИД22</t>
  </si>
  <si>
    <t>Группа критериев 2. Качество услуг по присмотру и уходу за детьми (содержание детей, обеспечение питанием и т.п.)</t>
  </si>
  <si>
    <t>К3</t>
  </si>
  <si>
    <t>Группа критериев 3. Обеспеченность кадровыми ресурсами (преподавательский состав, административно-управленческий состав, вспомогательный персонал и т.п.)</t>
  </si>
  <si>
    <t>К4</t>
  </si>
  <si>
    <t>К5</t>
  </si>
  <si>
    <t>К6</t>
  </si>
  <si>
    <t>К7</t>
  </si>
  <si>
    <t>Группа критериев 5. Обеспеченность финансовыми ресурсами</t>
  </si>
  <si>
    <t>Группа критериев 6. Качество информирования</t>
  </si>
  <si>
    <t>Группа критериев 7. Качество управления учреждением</t>
  </si>
  <si>
    <t>художественной направленности</t>
  </si>
  <si>
    <t>физкультурно-спортивной направленности</t>
  </si>
  <si>
    <t>технической направленности</t>
  </si>
  <si>
    <t>туристско-краеведческой направленности</t>
  </si>
  <si>
    <t>социально-педагогической направленности</t>
  </si>
  <si>
    <t>естественнонаучной направленности</t>
  </si>
  <si>
    <t>учреждений</t>
  </si>
  <si>
    <t>ИД23</t>
  </si>
  <si>
    <t>ИД24</t>
  </si>
  <si>
    <t>ИД25</t>
  </si>
  <si>
    <t>Статформа 85-к (Раздел 2.3)</t>
  </si>
  <si>
    <t>26</t>
  </si>
  <si>
    <t>ИД26</t>
  </si>
  <si>
    <t>Статформа 85-к (Раздел 2.5)</t>
  </si>
  <si>
    <t>Ведение индивидуальных карт психофизического здоровья детей психологом и медицинскими работниками</t>
  </si>
  <si>
    <t>Оценка состояние пищеблока, указанная в Акте проверки готовности ДОО к 2014-2015 учебному году</t>
  </si>
  <si>
    <t>27</t>
  </si>
  <si>
    <t>ИД27</t>
  </si>
  <si>
    <t>28</t>
  </si>
  <si>
    <t>ИД28</t>
  </si>
  <si>
    <t>29</t>
  </si>
  <si>
    <t>ИД29</t>
  </si>
  <si>
    <t>30</t>
  </si>
  <si>
    <t>ИД30</t>
  </si>
  <si>
    <t>ИД31</t>
  </si>
  <si>
    <t>32</t>
  </si>
  <si>
    <t>ИД32</t>
  </si>
  <si>
    <t>33</t>
  </si>
  <si>
    <t>ИД33</t>
  </si>
  <si>
    <t>34</t>
  </si>
  <si>
    <t>ИД34</t>
  </si>
  <si>
    <t>35</t>
  </si>
  <si>
    <t>ИД35</t>
  </si>
  <si>
    <t>36</t>
  </si>
  <si>
    <t>ИД36</t>
  </si>
  <si>
    <t>37</t>
  </si>
  <si>
    <t>ИД37</t>
  </si>
  <si>
    <t>38</t>
  </si>
  <si>
    <t>ИД38</t>
  </si>
  <si>
    <t>39</t>
  </si>
  <si>
    <t>ИД39</t>
  </si>
  <si>
    <t>40</t>
  </si>
  <si>
    <t>ИД40</t>
  </si>
  <si>
    <t>41</t>
  </si>
  <si>
    <t>ИД41</t>
  </si>
  <si>
    <t>42</t>
  </si>
  <si>
    <t>ИД42</t>
  </si>
  <si>
    <t>43</t>
  </si>
  <si>
    <t>ИД43</t>
  </si>
  <si>
    <t>44</t>
  </si>
  <si>
    <t>ИД44</t>
  </si>
  <si>
    <t>Статформа 85-к (Раздел 3.3)</t>
  </si>
  <si>
    <t>Годовой отчет о деятельности ДОО/ведомственная отчетность</t>
  </si>
  <si>
    <t>Ведомственная отчетность</t>
  </si>
  <si>
    <t>Информация ДОО</t>
  </si>
  <si>
    <t>Необходимость проведения в здании ДОО капитального ремонта</t>
  </si>
  <si>
    <t xml:space="preserve"> Наличие тревожной кнопки или другой охранной сигнализации</t>
  </si>
  <si>
    <t>Наличие работающей пожарной сигнализации</t>
  </si>
  <si>
    <t>Наличие противопожарного оборудования</t>
  </si>
  <si>
    <t>Наличие системы видеонаблюдения</t>
  </si>
  <si>
    <t>Количество персональных компьютеров, доступных для использования детьми</t>
  </si>
  <si>
    <t>Наличие специального оборудованного кабинета педагога-психолога</t>
  </si>
  <si>
    <t>Наличие специального оборудованного кабинета учителя-логопеда</t>
  </si>
  <si>
    <t>ИД45</t>
  </si>
  <si>
    <t>нет</t>
  </si>
  <si>
    <t>45</t>
  </si>
  <si>
    <t>46</t>
  </si>
  <si>
    <t>47</t>
  </si>
  <si>
    <t>48</t>
  </si>
  <si>
    <t>49</t>
  </si>
  <si>
    <t>50</t>
  </si>
  <si>
    <t>51</t>
  </si>
  <si>
    <t>52</t>
  </si>
  <si>
    <t>53</t>
  </si>
  <si>
    <t>54</t>
  </si>
  <si>
    <t>55</t>
  </si>
  <si>
    <t>56</t>
  </si>
  <si>
    <t>57</t>
  </si>
  <si>
    <t>58</t>
  </si>
  <si>
    <t>59</t>
  </si>
  <si>
    <t>60</t>
  </si>
  <si>
    <t>61</t>
  </si>
  <si>
    <t>62</t>
  </si>
  <si>
    <t>63</t>
  </si>
  <si>
    <t>64</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</si>
  <si>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</si>
  <si>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</si>
  <si>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</si>
  <si>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</si>
  <si>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</si>
  <si>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</si>
  <si>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</si>
  <si>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</si>
  <si>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</si>
  <si>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</si>
  <si>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</si>
  <si>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</si>
  <si>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</si>
  <si>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</si>
  <si>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</si>
  <si>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</si>
  <si>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</si>
  <si>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</si>
  <si>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</si>
  <si>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</si>
  <si>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</si>
  <si>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</si>
  <si>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</si>
  <si>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</si>
  <si>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</si>
  <si>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</si>
  <si>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</si>
  <si>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</si>
  <si>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</si>
  <si>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</si>
  <si>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</si>
  <si>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</si>
  <si>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</si>
  <si>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</si>
  <si>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</si>
  <si>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</si>
  <si>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</si>
  <si>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Среднемесячная заработная плата педагогических работников ДОО</t>
  </si>
  <si>
    <t>Среднемесячная заработная плата в сфере дошкольного образования в Чеченской Республике</t>
  </si>
  <si>
    <t>Средний размер родительской платы за услуги ДОО в Чеченской Республике</t>
  </si>
  <si>
    <t>Наличие системы диагностики развития (знаний, умений, навыков) воспитанников или системы мониторинга достижения воспитанниками  планируемых целевых ориентиров</t>
  </si>
  <si>
    <t>Годовой отчет о деятельности ДОО</t>
  </si>
  <si>
    <t>Количество воспитанников, ставших победителями муниципальных, региональных, всероссийских или международных массовых мероприятий в отчетном году</t>
  </si>
  <si>
    <t>Количество предписаний надзорных органов (по вопросам образования) в отчетном году</t>
  </si>
  <si>
    <t>Количество проведенных в ДОО конкурсов, выставок, открытых уроков, демонстрирующих достижения воспитанников, в отчетном году</t>
  </si>
  <si>
    <t>Наличие бесплатного дополнительного образования в ДОО в отчетном году</t>
  </si>
  <si>
    <t>Количество воспитанников в отчетном году</t>
  </si>
  <si>
    <t>Количество познавательных мероприятий, реализованных ДОО совместно с родителями воспитанников, в отчетном году</t>
  </si>
  <si>
    <r>
      <rPr>
        <sz val="11"/>
        <rFont val="Times New Roman"/>
        <family val="1"/>
        <charset val="204"/>
      </rPr>
      <t xml:space="preserve">Количество </t>
    </r>
    <r>
      <rPr>
        <sz val="11"/>
        <color theme="1"/>
        <rFont val="Times New Roman"/>
        <family val="1"/>
        <charset val="204"/>
      </rPr>
      <t>познавательных мероприятий, реализованных ДОО совместно с привлеченными партнерскими организациями (сетевая форма реализации образовательных программ), в отчетном году</t>
    </r>
  </si>
  <si>
    <t>Лекотека</t>
  </si>
  <si>
    <t>Центр игровой поддержки ребёнка</t>
  </si>
  <si>
    <t>Адаптационная группа</t>
  </si>
  <si>
    <t>Группа развития</t>
  </si>
  <si>
    <t>Будущий первоклассник</t>
  </si>
  <si>
    <t>Группа детей, для которых русский язык не является родным</t>
  </si>
  <si>
    <t>Группа детей с  отклонениями  в развитии</t>
  </si>
  <si>
    <t>Особый ребёнок</t>
  </si>
  <si>
    <t>Играя, обучаюсь</t>
  </si>
  <si>
    <t>Группы вечернего пребывания, выходного и праздничного дня</t>
  </si>
  <si>
    <t>Юный олимпиец</t>
  </si>
  <si>
    <t>Учусь плавать</t>
  </si>
  <si>
    <t>Семейный детский сад</t>
  </si>
  <si>
    <t>Использование в ДОО вариативных форм дошкольного образования в отчетном году</t>
  </si>
  <si>
    <t>Наличие реализуемых в отчетном году собственных авторских образовательных программ ДОО, отмеченных всероссийскими, окружными, региональными или муниципальными наградами</t>
  </si>
  <si>
    <t>Количество разновозрастных групп в ДОО в отчетном году</t>
  </si>
  <si>
    <t>Количество несчастных случаев, отравлений, травм, полученных воспитанниками во время пребывания в ДОО в отчётном году</t>
  </si>
  <si>
    <t xml:space="preserve">Количество дней, пропущенных воспитанниками по болезни, в отчётном году
</t>
  </si>
  <si>
    <t>Количество предписаний надзорных органов (в отношении присмотра и ухода) в отчётном году</t>
  </si>
  <si>
    <t>Наличие сторожа (охранника) в дневное время</t>
  </si>
  <si>
    <t>Количество воспитанников, прошедших диспансеризацию в отчётном году</t>
  </si>
  <si>
    <t>Количество педагогических работников ДОО в отчётном году</t>
  </si>
  <si>
    <t>Количество педагогических работников ДОО, педагогический стаж которых составляет до 5 лет, в отчётном году</t>
  </si>
  <si>
    <t>Количество педагогических работников ДОО, педагогический стаж которых составляет более 30 лет, в отчётном году</t>
  </si>
  <si>
    <t>Количество педагогических работников ДОО, имеющих высшее образование педагогической направленности, в отчётном году</t>
  </si>
  <si>
    <t>Количество педагогических работников ДОО, которым по результатам аттестации были присвоены высшая и первая квалификационные категории</t>
  </si>
  <si>
    <t>Количество педагогических работников ДОО, прошедших за последние 5 лет повышение квалификации/профессиональную переподготовку по профилю педагогической деятельности деятельности, по состоянию на отчётный год</t>
  </si>
  <si>
    <t>Количество педагогических работников, прошедших повышение квалификации по применению в образовательном процессе ФГОСов, по состоянию на отчётный год</t>
  </si>
  <si>
    <t>Количество педагогических работников, имеющих награды и поощрения, почетные звания, ведомственные знаки отличия</t>
  </si>
  <si>
    <t>Количество открытых вакансий педагогических работников в ДОО</t>
  </si>
  <si>
    <t>Количество ставок педагогических работников в ДОО согласно штатному расписанию</t>
  </si>
  <si>
    <t>Количество педагогов, являющихся победителями, призерами (лауреатами) конкурсов всероссийского (к примеру, ВКПМ "Воспитатель года"), окружного, регионального, муниципального уровней</t>
  </si>
  <si>
    <t>Количество педагогических работников ДОО, уволившихся в отчётном году по собственному желанию (за исключением лиц пенсионного возраста)</t>
  </si>
  <si>
    <t>Количество воспитателей ДОО, работающих в группах с детьми в возрасте до 1 года, по состоянию на отчётный год</t>
  </si>
  <si>
    <t>Количество воспитателей ДОО, работающих в группах с детьми в возрасте от 1 года до 3 лет, по состоянию на отчётный год</t>
  </si>
  <si>
    <t>Количество педагогов-психологов в ДОО в отчётном году</t>
  </si>
  <si>
    <t>Расчётное количество педагогов-психологов по нормативам для воспитанников в возрасте до 1 года</t>
  </si>
  <si>
    <t>Расчётное количество педагогов-психологов по нормативам для воспитанников в возрасте от 1 года до 3 лет</t>
  </si>
  <si>
    <t>Расчётное количество педагогов-психологов по нормативам для воспитанников в возрасте от от 3 лет</t>
  </si>
  <si>
    <t>Количество воспитателей ДОО, работающих в группах с воспитанниками в возрасте от 3 лет, по состоянию на отчётный год</t>
  </si>
  <si>
    <t>Количество воспитанников в возрасте до 1 года в отчётном году</t>
  </si>
  <si>
    <t>Количество воспитанников в возрасте от 1 года до 3 лет в отчётном году</t>
  </si>
  <si>
    <t>Количество воспитанников в возрасте от 3 лет в отчётном году</t>
  </si>
  <si>
    <t>Количество помощников воспитателей ДОО, работающих в группах с воспитанниками в возрасте до 1 года, по состоянию на отчётный год</t>
  </si>
  <si>
    <t>Количество помощников воспитателей ДОО, работающих в группах с воспитанниками в возрасте от 1 года до 3 лет, по состоянию на отчётный год</t>
  </si>
  <si>
    <t>Количество помощников воспитателей ДОО, работающих в группах с воспитанниками в возрасте от 3 лет, по состоянию на отчётный год</t>
  </si>
  <si>
    <t>Количество учителей-логопедов в ДОО в отчетном году</t>
  </si>
  <si>
    <t>Количество логопедических групп</t>
  </si>
  <si>
    <t>Наполняемость логопедических групп</t>
  </si>
  <si>
    <t>Количество музыкальных руководителей в ДОО в отчетном году</t>
  </si>
  <si>
    <t>Количество инструкторов по физической культуре в ДОО в отчетном году</t>
  </si>
  <si>
    <t>Количество воспитанников ДОО</t>
  </si>
  <si>
    <t>Количество медицинских работников в ДОО в отчетном году</t>
  </si>
  <si>
    <t>Количество сотрудников ДОО</t>
  </si>
  <si>
    <t>для воспитанников в возрасте от 1 года до 3 лет (предельная наполняемость групп - 15 детей)</t>
  </si>
  <si>
    <t>для воспитанников в возрасте до 1 года (предельная наполняемость групп - 10 детей)</t>
  </si>
  <si>
    <t>для воспитанников в возрасте от 3 лет (предельная наполняемость групп - 20 детей)</t>
  </si>
  <si>
    <t>Количество воспитанников, обучающихся в бесплатных кружках, секциях в отчетном году</t>
  </si>
  <si>
    <t>Количество предусмотренных ФГОС ДО парциальных программ по развитию детей, реализуемых в ДОО</t>
  </si>
  <si>
    <t>Состояние здания ДОО</t>
  </si>
  <si>
    <t>Наличие периметрального ограждения территории ДОО, освещение территории</t>
  </si>
  <si>
    <t>Количество зарегистрированных  жалоб на деятельность ДОО со стороны родителей воспитанников в отношении ведения образовательной деятельности в отчетном году</t>
  </si>
  <si>
    <t>Количество зарегистрированных жалоб на деятельность ДОО со стороны родителей воспитанников (в отношении присмотра и ухода) в отчётном году</t>
  </si>
  <si>
    <t>Количество воспитателей ДОО в отчётном году</t>
  </si>
  <si>
    <t>Количество помощников воспитателей в ДОО в отчётном году</t>
  </si>
  <si>
    <t>Площадь групповых (игровых) комнат</t>
  </si>
  <si>
    <t>Площадь дополнительных помещений для занятий с детьми, предназначенных для поочередного использования всеми или несколькими детскими группами (музыкальный зал, физкультурный зал, бассейн, кабинет логопеда и др.)</t>
  </si>
  <si>
    <t>Наличие оборудованного физкультурного зала</t>
  </si>
  <si>
    <t>Наличие оборудованного музыкального зала</t>
  </si>
  <si>
    <t>Наличие оборудованного крытого бассейна</t>
  </si>
  <si>
    <t>Площадь дополнительных помещений для занятий с детьми, предназначенных для поочередного использования всеми или несколькими детскими группами (музыкальный зал, физкультурный зал, бассейн, кабинет логопеда и др.), на одного ребёнка</t>
  </si>
  <si>
    <t>Количество предписаний надзорных органов (по вопросам материально-технического оснащения ДОО) в отчетном году</t>
  </si>
  <si>
    <t>Оценка обеспеченности ДОО игрушками, указанная в Акте проверки готовности ДОО к 2014-2015 учебному году</t>
  </si>
  <si>
    <t>Оценка обеспеченности ДОО образовательными пособиями и их соответствия требованиям образовательных программ, указанная в Акте проверки готовности ДОО к 2014-2015 учебному году</t>
  </si>
  <si>
    <t>Средние расходы на обеспечение образовательного процесса на 1 воспитанника</t>
  </si>
  <si>
    <t>Объем платных услуг на 1 воспитанника</t>
  </si>
  <si>
    <t>Средний размер родительской платы за услуги данного ДОО</t>
  </si>
  <si>
    <t>о дате создания ДОО</t>
  </si>
  <si>
    <t>об учредителях ДОО</t>
  </si>
  <si>
    <t>о месте нахождения ДОО</t>
  </si>
  <si>
    <t>о графике работы ДОО</t>
  </si>
  <si>
    <t>контактной информации ДОО (телефона, электронной почты)</t>
  </si>
  <si>
    <t>об органах управления</t>
  </si>
  <si>
    <t>о руководителях органов управления</t>
  </si>
  <si>
    <t>Ссылка на страницу официального сайта ДОО, содержащую сведения о педагогических работниках ДОО</t>
  </si>
  <si>
    <t>Ссылка на официальный сайт ДОО</t>
  </si>
  <si>
    <t>Ссылка на страницу официального сайта ДОО, содержащую отчет о результатах самообследования ДОО, подписанный руководителем ДОО и заверенный печатью</t>
  </si>
  <si>
    <t>Ссылка на страницу официального сайта ДОО, содержащую информацию о материально-технического обеспечении образовательной деятельности в ДОО.</t>
  </si>
  <si>
    <t>образовательную программу ДОО</t>
  </si>
  <si>
    <t>календарный учебный график ДОО</t>
  </si>
  <si>
    <t>методические материалы ДОО</t>
  </si>
  <si>
    <t>Ссылка на страницу официального сайта ДОО, содержащую информацию о предписаниях надзорных органов, отчетов об исполнении таких предписаний.</t>
  </si>
  <si>
    <t>Ссылка на страницу официального сайта ДОО, содержащую электронную форму обратной связи (для отправки жалоб, предложений и пр.)</t>
  </si>
  <si>
    <t>Ссылка на страницу официального сайта ДОО, содержащую ежегодный публичный доклад ДОО</t>
  </si>
  <si>
    <t>Количество бесплатных  кружков и секций в ДОО по разновидностям в отчетном году:</t>
  </si>
  <si>
    <t>буклеты</t>
  </si>
  <si>
    <t>семинары и практикумы</t>
  </si>
  <si>
    <t>тренинги</t>
  </si>
  <si>
    <t>лекторий</t>
  </si>
  <si>
    <t>индивидуальные и групповые консультации</t>
  </si>
  <si>
    <t>совместные обсуждения публичного доклада ДОО</t>
  </si>
  <si>
    <t>дискуссионные площадки по обсуждению развития детского сада</t>
  </si>
  <si>
    <t>другие формы (укажите)</t>
  </si>
  <si>
    <t>Общий объём доходов от оказания дополнительных платных услуг</t>
  </si>
  <si>
    <t>Расходы на средства обучения:</t>
  </si>
  <si>
    <t>Приобретение канцелярских товаров, используемых в образовательном процессе</t>
  </si>
  <si>
    <t>Приобретение игрушек, используемых в образовательном процессе</t>
  </si>
  <si>
    <t>Является ли ДОО экспериментальной площадкой федерального, регионального или муниципального уровня</t>
  </si>
  <si>
    <t>Участие ДОО в конкурсах  федерального, регионального и муниципального уровня</t>
  </si>
  <si>
    <t>Наличие у ДОО призового места или гранта федерального, регионального или муниципального уровня</t>
  </si>
  <si>
    <t>Наличие подписанного руководителем ДОО и заверенного печатью отчета самообследования ДОО</t>
  </si>
  <si>
    <t>Наличие локальных актов ДОО по государственно-общественному  управлению</t>
  </si>
  <si>
    <t>Наличие долгосрочной программы развития ДОО (от 3 до 5 лет)</t>
  </si>
  <si>
    <t>Общий объём расходов ДОО</t>
  </si>
  <si>
    <t>Доля кредиторской задолженности в общей сумме расходов</t>
  </si>
  <si>
    <t>Форма №383</t>
  </si>
  <si>
    <t xml:space="preserve">Общий объём кредиторской задолженности у ДОО </t>
  </si>
  <si>
    <t>федерального</t>
  </si>
  <si>
    <t>регионального</t>
  </si>
  <si>
    <t>муниципального</t>
  </si>
  <si>
    <t>Количество нештатных и аварийных ситуаций техногенного характера, возникших на территории ДОО (пожар, обрушение конструкций и т.п.)</t>
  </si>
  <si>
    <t xml:space="preserve">Наличие системы водоснабжения </t>
  </si>
  <si>
    <t>Наличие канализации</t>
  </si>
  <si>
    <t>Наличие системы центрального отопления</t>
  </si>
  <si>
    <t>Тип здания, в котором располагается ДОО</t>
  </si>
  <si>
    <t>арендованное</t>
  </si>
  <si>
    <t>приспособленное</t>
  </si>
  <si>
    <t>Наличие прогулочной площадки</t>
  </si>
  <si>
    <t>Количество детей, пользующихся услугами бассейна в отчётном году</t>
  </si>
  <si>
    <t>Наличие оборудованного медицинского кабинета</t>
  </si>
  <si>
    <t>Наличие оборудованного процедурного кабинета</t>
  </si>
  <si>
    <t>Наличие оборудованного изолятора</t>
  </si>
  <si>
    <t>Приобретение методической литературы</t>
  </si>
  <si>
    <t>Приобретение игрушек (прогулочный инвентарь)</t>
  </si>
  <si>
    <t>Приобретение спортивного инвентаря (кегли, гантели, обручи)</t>
  </si>
  <si>
    <t>Приобретение учебной литературы для детей</t>
  </si>
  <si>
    <t>Используемые дополнительные формы информирования родителей:</t>
  </si>
  <si>
    <t>Количество сотрудников ДОО, переведенных на эффективный контракт</t>
  </si>
  <si>
    <t>Общий объём просроченной кредиторской задолженности подведомственных</t>
  </si>
  <si>
    <t>типовое</t>
  </si>
  <si>
    <t>хорошая</t>
  </si>
  <si>
    <t>отличная</t>
  </si>
  <si>
    <t>неуд.</t>
  </si>
  <si>
    <t>удв.</t>
  </si>
  <si>
    <t>№</t>
  </si>
  <si>
    <t>П1.1.3.=ИД</t>
  </si>
  <si>
    <t>ИД</t>
  </si>
  <si>
    <t>П1.1.5.=ИД</t>
  </si>
  <si>
    <t>К1.3.</t>
  </si>
  <si>
    <t>П1.2=ИД2</t>
  </si>
  <si>
    <t>К1.4.</t>
  </si>
  <si>
    <t>П1.3.=ИД3</t>
  </si>
  <si>
    <t>К1.5</t>
  </si>
  <si>
    <t>П1.4.=(ИД4/ИД5)*100%</t>
  </si>
  <si>
    <t>П1.5=ИД6</t>
  </si>
  <si>
    <t>К1.6</t>
  </si>
  <si>
    <t>П1.6.=ИД7</t>
  </si>
  <si>
    <t>К1.7</t>
  </si>
  <si>
    <t>П1.7=ИД8</t>
  </si>
  <si>
    <t>К1.8</t>
  </si>
  <si>
    <t>К1.9</t>
  </si>
  <si>
    <t>П1.8=ИД9</t>
  </si>
  <si>
    <t>П1.9.=ИД10</t>
  </si>
  <si>
    <t>К1.10</t>
  </si>
  <si>
    <t>П1.10.=ИД12</t>
  </si>
  <si>
    <t>К1.11</t>
  </si>
  <si>
    <t>П1.11.=ИД13</t>
  </si>
  <si>
    <t>К1.12</t>
  </si>
  <si>
    <t>П1.12.=ИД14</t>
  </si>
  <si>
    <t>К2.1.</t>
  </si>
  <si>
    <t>К2.2.</t>
  </si>
  <si>
    <t>П2.1=ИД15/ИД5</t>
  </si>
  <si>
    <t>П1.1=ИД1</t>
  </si>
  <si>
    <t>К2.3.</t>
  </si>
  <si>
    <t>П2.3.=ИД17</t>
  </si>
  <si>
    <t>К2.4.</t>
  </si>
  <si>
    <t>К2.5.</t>
  </si>
  <si>
    <t>П2.5.=ИД19</t>
  </si>
  <si>
    <t>П2.4.=(ИД18/ИД5)*100</t>
  </si>
  <si>
    <t>К3.1.</t>
  </si>
  <si>
    <t>ИД46</t>
  </si>
  <si>
    <t>Р1</t>
  </si>
  <si>
    <t>Р2</t>
  </si>
  <si>
    <t>Р3</t>
  </si>
  <si>
    <t>ИД47</t>
  </si>
  <si>
    <t>ИД48</t>
  </si>
  <si>
    <t>ИД49</t>
  </si>
  <si>
    <t>К3.2.</t>
  </si>
  <si>
    <t>К3.3.</t>
  </si>
  <si>
    <t>К3.4.</t>
  </si>
  <si>
    <t>К3.5.</t>
  </si>
  <si>
    <t>К3.6.</t>
  </si>
  <si>
    <t>К3.7.</t>
  </si>
  <si>
    <t>К3.8.</t>
  </si>
  <si>
    <t>К3.9.</t>
  </si>
  <si>
    <t>К3.10.</t>
  </si>
  <si>
    <t>К3.11.</t>
  </si>
  <si>
    <t>К3.12.</t>
  </si>
  <si>
    <t>К3.13.</t>
  </si>
  <si>
    <t>К3.14.</t>
  </si>
  <si>
    <t>К3.15.</t>
  </si>
  <si>
    <t>К3.16.</t>
  </si>
  <si>
    <t>П3.6.=ИД27</t>
  </si>
  <si>
    <t>П3.7.=ИД28</t>
  </si>
  <si>
    <t>П3.8.=(ИД29/ИД30)*100%</t>
  </si>
  <si>
    <t>П3.9.=ИД31</t>
  </si>
  <si>
    <t>П3.12.1.=(ИД34*0,0083)</t>
  </si>
  <si>
    <t>П3.12.2.=(ИД36*0,11)</t>
  </si>
  <si>
    <t>П3.12.3.=(ИД38*0,0042)</t>
  </si>
  <si>
    <t>П3.16.=(ИД5/ИД49)*100%</t>
  </si>
  <si>
    <t>П3.2.=(ИД22/ИД23)*100%</t>
  </si>
  <si>
    <t>П3.3.=(ИД24/ИД23)*100%</t>
  </si>
  <si>
    <t>П3.4.=(ИД25/ИД23)*100%</t>
  </si>
  <si>
    <t>П3.5.=(ИД26/ИД23)*100%</t>
  </si>
  <si>
    <t>П3.13.=</t>
  </si>
  <si>
    <t>ИД50</t>
  </si>
  <si>
    <t>ИД51</t>
  </si>
  <si>
    <t>ИД52</t>
  </si>
  <si>
    <t>ИД53</t>
  </si>
  <si>
    <t>ИД54</t>
  </si>
  <si>
    <t>ИД55</t>
  </si>
  <si>
    <t>ИД56</t>
  </si>
  <si>
    <t>ИД57</t>
  </si>
  <si>
    <t>ИД58</t>
  </si>
  <si>
    <t>ИД59</t>
  </si>
  <si>
    <t>ИД60</t>
  </si>
  <si>
    <t>ИД61</t>
  </si>
  <si>
    <t>ИД62</t>
  </si>
  <si>
    <t>ИД63</t>
  </si>
  <si>
    <t>ИД64</t>
  </si>
  <si>
    <t>ИД65</t>
  </si>
  <si>
    <t>ИД66</t>
  </si>
  <si>
    <t>ИД67</t>
  </si>
  <si>
    <t>ИД68</t>
  </si>
  <si>
    <t>ИД69</t>
  </si>
  <si>
    <t>ИД70</t>
  </si>
  <si>
    <t>ИД71</t>
  </si>
  <si>
    <t>ИД72</t>
  </si>
  <si>
    <t>ИД73</t>
  </si>
  <si>
    <t>ИД74</t>
  </si>
  <si>
    <t>ИД75</t>
  </si>
  <si>
    <t>ИД76</t>
  </si>
  <si>
    <t>ИД77</t>
  </si>
  <si>
    <t>ИД78</t>
  </si>
  <si>
    <t>ИД79</t>
  </si>
  <si>
    <t>ИД80</t>
  </si>
  <si>
    <t>ИД81</t>
  </si>
  <si>
    <t>ИД82</t>
  </si>
  <si>
    <t>ИД83</t>
  </si>
  <si>
    <t>ИД84</t>
  </si>
  <si>
    <t>ИД85</t>
  </si>
  <si>
    <t>ИД86</t>
  </si>
  <si>
    <t>ИД87</t>
  </si>
  <si>
    <t>ИД88</t>
  </si>
  <si>
    <t>ИД89</t>
  </si>
  <si>
    <t>ИД90</t>
  </si>
  <si>
    <t>ИД91</t>
  </si>
  <si>
    <t>ИД92</t>
  </si>
  <si>
    <t>ИД93</t>
  </si>
  <si>
    <t>ИД94</t>
  </si>
  <si>
    <t>ИД95</t>
  </si>
  <si>
    <t>ИД96</t>
  </si>
  <si>
    <t>ИД97</t>
  </si>
  <si>
    <t>ИД98</t>
  </si>
  <si>
    <t>ИД99</t>
  </si>
  <si>
    <t>ИД100</t>
  </si>
  <si>
    <t>ИД101</t>
  </si>
  <si>
    <t>ИД102</t>
  </si>
  <si>
    <t>К4.1.</t>
  </si>
  <si>
    <t>Группа критериев 4. Обеспеченность материально-техническими ресурсами (оснащение основных помещений, прилегающих участков игровым и техническим оборудованием, методическое обеспечение и т.п.).</t>
  </si>
  <si>
    <t>К4.2.</t>
  </si>
  <si>
    <t>К4.3.</t>
  </si>
  <si>
    <t>К4.4.</t>
  </si>
  <si>
    <t>К4.5.</t>
  </si>
  <si>
    <t>К4.6.</t>
  </si>
  <si>
    <t>К4.7.</t>
  </si>
  <si>
    <t>К4.8.</t>
  </si>
  <si>
    <t>К4.9.</t>
  </si>
  <si>
    <t>К4.10.</t>
  </si>
  <si>
    <t>К4.11.</t>
  </si>
  <si>
    <t>К4.12.</t>
  </si>
  <si>
    <t>К4.13.</t>
  </si>
  <si>
    <t>К4.14.</t>
  </si>
  <si>
    <t>К4.15.</t>
  </si>
  <si>
    <t>К4.16.</t>
  </si>
  <si>
    <t>К4.17.</t>
  </si>
  <si>
    <t>К4.18.</t>
  </si>
  <si>
    <t>К4.19.</t>
  </si>
  <si>
    <t>К4.20.</t>
  </si>
  <si>
    <t>К4.21.</t>
  </si>
  <si>
    <t>К4.22.</t>
  </si>
  <si>
    <t>К4.23.</t>
  </si>
  <si>
    <t>К4.24.</t>
  </si>
  <si>
    <t>К4.25.</t>
  </si>
  <si>
    <t>К4.26.</t>
  </si>
  <si>
    <t>К4.27.</t>
  </si>
  <si>
    <t>К4.28.</t>
  </si>
  <si>
    <t>П4.1.=ИД50</t>
  </si>
  <si>
    <t>П4.2.=ИД51</t>
  </si>
  <si>
    <t>П4.3.=ИД52</t>
  </si>
  <si>
    <t>П4.4.=ИД53</t>
  </si>
  <si>
    <t>П4.5.=ИД54</t>
  </si>
  <si>
    <t>П4.6.=ИД55</t>
  </si>
  <si>
    <t>П4.7.=ИД56</t>
  </si>
  <si>
    <t>П4.8.=ИД57</t>
  </si>
  <si>
    <t>П4.9.=ИД58</t>
  </si>
  <si>
    <t>П4.10.=ИД59</t>
  </si>
  <si>
    <t>П4.11.=ИД60</t>
  </si>
  <si>
    <t>П4.12.=ИД61</t>
  </si>
  <si>
    <t>П4.13.=ИД62</t>
  </si>
  <si>
    <t>П4.14.=ИД63</t>
  </si>
  <si>
    <t>П4.16.=ИД65/ИД5</t>
  </si>
  <si>
    <t>П4.15.=ИД64/ИД5</t>
  </si>
  <si>
    <t>П4.17.=ИД66</t>
  </si>
  <si>
    <t>П4.18.=ИД67</t>
  </si>
  <si>
    <t>П4.19.=ИД68</t>
  </si>
  <si>
    <t>П4.21.=ИД70</t>
  </si>
  <si>
    <t>П4.22.=ИД71</t>
  </si>
  <si>
    <t>П4.23.=ИД72</t>
  </si>
  <si>
    <t>П4.24.=ИД73</t>
  </si>
  <si>
    <t>П4.25.=ИД74</t>
  </si>
  <si>
    <t>П4.26.=ИД75</t>
  </si>
  <si>
    <t>П4.27.=ИД76</t>
  </si>
  <si>
    <t>П4.28.=ИД77</t>
  </si>
  <si>
    <t>К5.1.</t>
  </si>
  <si>
    <t>П5.1.=ИД78/ИД79</t>
  </si>
  <si>
    <t>К5.2.</t>
  </si>
  <si>
    <t>К5.3.</t>
  </si>
  <si>
    <t>К5.4.</t>
  </si>
  <si>
    <t>П5.2.=ИД80/ИД81</t>
  </si>
  <si>
    <t>П5.3.=ИД82/ИД5</t>
  </si>
  <si>
    <t>П5.4.=ИД83/ИД5</t>
  </si>
  <si>
    <t>К6.1.</t>
  </si>
  <si>
    <t>К6.2.</t>
  </si>
  <si>
    <t>К6.3.</t>
  </si>
  <si>
    <t>К6.4.</t>
  </si>
  <si>
    <t>К6.5.</t>
  </si>
  <si>
    <t>К6.6.</t>
  </si>
  <si>
    <t>К6.7.</t>
  </si>
  <si>
    <t>К6.8.</t>
  </si>
  <si>
    <t>К6.9.</t>
  </si>
  <si>
    <t>К6.10.</t>
  </si>
  <si>
    <t>К6.11.</t>
  </si>
  <si>
    <t>П6.1.=ИД84</t>
  </si>
  <si>
    <t>П6.2.=ИД85</t>
  </si>
  <si>
    <t>П6.3.=ИД86</t>
  </si>
  <si>
    <t>П6.4.=ИД87</t>
  </si>
  <si>
    <t>П6.5.=ИД88</t>
  </si>
  <si>
    <t>П6.6.=ИД89</t>
  </si>
  <si>
    <t>П6.7.=ИД90</t>
  </si>
  <si>
    <t>П6.8.=ИД91</t>
  </si>
  <si>
    <t>П6.9.=ИД92</t>
  </si>
  <si>
    <t>П6.10.=ИД93</t>
  </si>
  <si>
    <t>П6.11.=ИД94</t>
  </si>
  <si>
    <t>Ссылка на страницу официального сайта ДОО, содержащую информацию об образовательном процессе и методических материалах:</t>
  </si>
  <si>
    <t>Ссылка на страницу официального сайта ДОО, содержащую информацию о системе управления:</t>
  </si>
  <si>
    <t>Ссылка на страницу официального сайта ДОО, содержащую учредительную и контактную информацию:</t>
  </si>
  <si>
    <t>К7.1.</t>
  </si>
  <si>
    <t>Доля выполненных на 100% показателей, характеризующих качество и объём предоставления услуги в рамках государственного (муниципального) задания (в общем объёме таких показателей)</t>
  </si>
  <si>
    <t xml:space="preserve">Количество предписаний надзорных органов </t>
  </si>
  <si>
    <t xml:space="preserve">Количество зарегистрированных  жалоб на деятельность ДОО со стороны родителей воспитанников </t>
  </si>
  <si>
    <t>К7.2.</t>
  </si>
  <si>
    <t>К7.3.</t>
  </si>
  <si>
    <t>К7.4.</t>
  </si>
  <si>
    <t>К7.5.</t>
  </si>
  <si>
    <t>К7.6.</t>
  </si>
  <si>
    <t>К7.7.</t>
  </si>
  <si>
    <t>К7.8.</t>
  </si>
  <si>
    <t>К7.9.</t>
  </si>
  <si>
    <t>К7.10.</t>
  </si>
  <si>
    <t>К7.11.</t>
  </si>
  <si>
    <t>К7.12.</t>
  </si>
  <si>
    <t>ИД103</t>
  </si>
  <si>
    <t>ИД104</t>
  </si>
  <si>
    <t>ИД105</t>
  </si>
  <si>
    <t>ИД106</t>
  </si>
  <si>
    <t>ИД107</t>
  </si>
  <si>
    <t>П7.1.=ИД95</t>
  </si>
  <si>
    <t>П7.2.=ИД96</t>
  </si>
  <si>
    <t>П7.3.=ИД97</t>
  </si>
  <si>
    <t>П7.4.=ИД98</t>
  </si>
  <si>
    <t>П7.5.=ИД99</t>
  </si>
  <si>
    <t>П7.6.=ИД100</t>
  </si>
  <si>
    <t>ИД108</t>
  </si>
  <si>
    <t>П7.10.=ИД106</t>
  </si>
  <si>
    <t>П7.11.=ИД107</t>
  </si>
  <si>
    <t>П7.12.=ИД108</t>
  </si>
  <si>
    <t>да</t>
  </si>
  <si>
    <t>П7.7.=(ИД101/ИД102)*100</t>
  </si>
  <si>
    <t>П7.8.=(ИД103/ИД104)*100</t>
  </si>
  <si>
    <t>Доля просроченной кредиторской задолженности в общей сумме расходов</t>
  </si>
  <si>
    <t>103</t>
  </si>
  <si>
    <t>104</t>
  </si>
  <si>
    <t>105</t>
  </si>
  <si>
    <t>106</t>
  </si>
  <si>
    <t>107</t>
  </si>
  <si>
    <t>108</t>
  </si>
  <si>
    <t>&lt;</t>
  </si>
  <si>
    <t xml:space="preserve">≥ </t>
  </si>
  <si>
    <t>≥</t>
  </si>
  <si>
    <t>П3.10.=ИД32/(ИД34*0,183 +ИД36*0,122+ИД38*0,095)</t>
  </si>
  <si>
    <t>П1.1.8.1.=ИД33/(ИД34*0,183)</t>
  </si>
  <si>
    <t>П1.1.8.2.=ИД35/(ИД36*0,122)</t>
  </si>
  <si>
    <t>П1.1.8.2.=ИД37/(ИД38*0,095)</t>
  </si>
  <si>
    <t>П3.11.=ИД39/(ИД34*0,165+ИД36*0,11+ИД38*0,0825)</t>
  </si>
  <si>
    <t>П3.11.1=ИД40/(ИД34*0,165)</t>
  </si>
  <si>
    <t>П3.11.2.=ИД41/(ИД36*0,11)</t>
  </si>
  <si>
    <t>П3.11.3.=ИД42/(ИД38*0,0825)</t>
  </si>
  <si>
    <t>П3.15.=ИД48/(ИД38*0,00625)</t>
  </si>
  <si>
    <t>П3.14.=ИД47/(ИД36*0,017+ИД38*0,0125)</t>
  </si>
  <si>
    <r>
      <t xml:space="preserve">Количество воспитанников, ставших победителями муниципальных, региональных, всероссийских или международных массовых мероприятий </t>
    </r>
    <r>
      <rPr>
        <sz val="11"/>
        <rFont val="Times New Roman"/>
        <family val="1"/>
        <charset val="204"/>
      </rPr>
      <t>в отчетном году</t>
    </r>
  </si>
  <si>
    <t xml:space="preserve">Наличие бесплатного дополнительного образования в ДОО в отчетном году
</t>
  </si>
  <si>
    <t>Количество разновидностей бесплатных кружков и секций в ДОО в отчетном году</t>
  </si>
  <si>
    <t xml:space="preserve">Доля воспитанников, получающих дополнительное образование бесплатно (в общем числе воспитанников) в отчетном году
</t>
  </si>
  <si>
    <t>Количество зарегистрированных жалоб на деятельность ДОО со стороны родителей воспитанников в отношении ведения образовательной деятельности в отчетном году</t>
  </si>
  <si>
    <t>Наличие познавательных мероприятий, проведенных ДОО совместно с родителями воспитанников, в отчетном году</t>
  </si>
  <si>
    <r>
      <t xml:space="preserve">Наличие </t>
    </r>
    <r>
      <rPr>
        <sz val="11"/>
        <rFont val="Times New Roman"/>
        <family val="1"/>
        <charset val="204"/>
      </rPr>
      <t>познавательных мероприятий, проведеннных</t>
    </r>
    <r>
      <rPr>
        <sz val="11"/>
        <color theme="1"/>
        <rFont val="Times New Roman"/>
        <family val="1"/>
        <charset val="204"/>
      </rPr>
      <t xml:space="preserve"> ДОО совместно с привлеченными партнерскими организациями (сетевая форма реализации образовательных программ), в отчетном году</t>
    </r>
  </si>
  <si>
    <t>Использование специализированных методик работы с разновозрастными группами (зафиксированных в образовательной программе ДОО)</t>
  </si>
  <si>
    <t>Количество предусмотренных ФГОС ДО парциальных программ по развитию детей, реализуемых в ДОО (физическое развитие, художественно-эстетическое развитие, речевое развитие, познавательное развитие,  социально-коммуникативное развитие)</t>
  </si>
  <si>
    <t>Среднее количество дней, пропущенных одним воспитанником ДОО по болезни, в отчётном году</t>
  </si>
  <si>
    <t>Доля воспитанников, прошедших диспансеризацию в отчётном году</t>
  </si>
  <si>
    <t>Соотношение количества педагогических работников, педагогический стаж работы которых составляет до 5 лет, и количества педагогических работников, педагогический стаж работы которых составляет более 30 лет, в отчётном году</t>
  </si>
  <si>
    <t>Доля педагогических работников ДОО, имеющих высшее образование педагогической направленности (от общего количества педагогических работников), в отчётном году</t>
  </si>
  <si>
    <t>Доля педагогических работников ДОО, прошедших за последние 5 лет повышение квалификации/профессиональную переподготовку по профилю педагогической деятельности деятельности (в общей численности педагогических работников), по состоянию на отчётный год</t>
  </si>
  <si>
    <t>Доля педагогических работников ДОО, прошедших повышение квалификации по применению в образовательном процессе ФГОСов (в общей численности педагогических работников), по состоянию на отчётный год</t>
  </si>
  <si>
    <t>Количество педагогических работников, имеющих награды и поощрения, почетные звания, ведомственные знаки отличия (К примеру, «Заслуженный учитель Российской Федерации», «Народный учитель Российской Федерации», «Заслуженный преподаватель», «Заслуженный работник профтехобразования», «Заслуженный мастер профтехобразования», «Заслуженный тренер», «Заслуженный работник физической культуры», «Заслуженный мастер спорта», «Заслуженный работник культуры», «Заслуженный деятель искусств», «Народный врач», «Отличник народного образования», «Почетный работник общего образования Российской Федерации»)</t>
  </si>
  <si>
    <t xml:space="preserve">Количество педагогов, являющихся победителями, призерами (лауреатами) конкурсов всероссийского (к примеру, ВКПМ "Воспитатель года"), окружного, регионального, муниципального уровней </t>
  </si>
  <si>
    <t>Обеспеченность ДОО воспитателями:</t>
  </si>
  <si>
    <t>Обеспеченность ДОО помощниками воспитателей:</t>
  </si>
  <si>
    <t>Обеспеченность ДОО педагогами-психологами</t>
  </si>
  <si>
    <t>Обеспеченность ДОО учителями-логопедами</t>
  </si>
  <si>
    <t>Обеспеченность ДОО музыкальными руководителями</t>
  </si>
  <si>
    <t>Обеспеченность ДОО инструкторами по физкультуре</t>
  </si>
  <si>
    <t>Количество воспитанников в расчете на одного медицинского работника</t>
  </si>
  <si>
    <t>Состояние здания ДОО (аварийное или нет)</t>
  </si>
  <si>
    <t>Наличие тревожной кнопки или другой охранной сигнализации</t>
  </si>
  <si>
    <t>Доля детей, пользующихся услугами бассейна</t>
  </si>
  <si>
    <t>Оценка состояния пищеблока, указанная в Акте проверки готовности ДОО к 2014-2015 учебному году</t>
  </si>
  <si>
    <t>Отношение среднемесячной заработной платы педагогических работников ДОО к среднемесячной заработной плате в сфере дошкольного образования в субъекте РФ (по государственным и муниципальным ДОО)</t>
  </si>
  <si>
    <t>Отношение среднего размера родительской платы за услуги ДОО к среднему размеру родительской платы за услуги ДОО в Чеченской Республике</t>
  </si>
  <si>
    <t>Наличие функционирующего официального сайта ДОО в сети Интернет</t>
  </si>
  <si>
    <t>Наличие на официальном сайте ДОО учредительной и контактной информации</t>
  </si>
  <si>
    <t>Наличие  на официальном сайте ДОО сведений о педагогических работниках</t>
  </si>
  <si>
    <t>Наличие на официальном сайте ДОО информации о системе управления ДОО</t>
  </si>
  <si>
    <t>Наличие на официальном сайте отчета о результатах самообследования ДОО</t>
  </si>
  <si>
    <t>Наличие на официальном сайте информации о материально-техническом обеспечении образовательной деятельности в ДОО.</t>
  </si>
  <si>
    <t>Наличие на официальном сайте ДОО данных об образовательной программе и методических материалах.</t>
  </si>
  <si>
    <t>Наличие на официальном сайте информации о предписаниях надзорных органов, отчетов об исполнении таких предписаний.</t>
  </si>
  <si>
    <t>Наличие на официальном сайте ДОО электронной формы обратной связи (для отправки жалоб, предложений и пр.)</t>
  </si>
  <si>
    <t xml:space="preserve">Наличие в открытом доступе ежегодного публичного доклада ДОО </t>
  </si>
  <si>
    <t>Количество дополнительных форм информирования родителей</t>
  </si>
  <si>
    <t>Наличие функционирующего в ДОО коллегиального органа управления с участием общественности</t>
  </si>
  <si>
    <t>Наличие системы самообследования ДОО</t>
  </si>
  <si>
    <t>Доля сотрудников ДОО, переведенных на эффективный контракт</t>
  </si>
  <si>
    <t>Доля открытых вакансий педагогических работников от общего числа педагогических ставок в ДОО</t>
  </si>
  <si>
    <t>П3.12.=ИД43/(ИД34*0,0083+ИД36*0,11+ИД38*0,0042)</t>
  </si>
  <si>
    <t>Площадь групповой (игровой) комнаты в расчете на одного воспитанника</t>
  </si>
  <si>
    <t>П4.20.=(ИД69/ИД5)*100</t>
  </si>
  <si>
    <t>ИД85.1</t>
  </si>
  <si>
    <t>ИД85.2</t>
  </si>
  <si>
    <t>ИД85.3</t>
  </si>
  <si>
    <t>ИД85.4</t>
  </si>
  <si>
    <t>ИД85.5</t>
  </si>
  <si>
    <t>ИД87.1</t>
  </si>
  <si>
    <t>ИД87.2</t>
  </si>
  <si>
    <t>ИД90.1</t>
  </si>
  <si>
    <t>ИД90.2</t>
  </si>
  <si>
    <t>ИД90.3</t>
  </si>
  <si>
    <t>К6.2.1.</t>
  </si>
  <si>
    <t>К6.2.2.</t>
  </si>
  <si>
    <t>К6.2.3.</t>
  </si>
  <si>
    <t>К6.2.4.</t>
  </si>
  <si>
    <t>К6.2.5.</t>
  </si>
  <si>
    <t>К6.4.1.</t>
  </si>
  <si>
    <t>К6.4.2.</t>
  </si>
  <si>
    <t>К6.7.1.</t>
  </si>
  <si>
    <t>К6.7.2.</t>
  </si>
  <si>
    <t>К6.7.3.</t>
  </si>
  <si>
    <t>П7.9.=(ИД105/ИД104)*100</t>
  </si>
  <si>
    <t>П3.1.=(ИД21/ИД20)*100%</t>
  </si>
  <si>
    <t>Количество несчастных случаев, отравлений и травм, полученных воспитанниками во время пребывания в ДОО (на 100 воcпитанников) в отчётном году</t>
  </si>
  <si>
    <t>П2.2=(ИД16/ИД5)*100</t>
  </si>
  <si>
    <t>Количество педагогических работников, которым по результатам аттестации были присвоены высшая и первая квалификационные категории (от общего количества педагогических работников ДОО)</t>
  </si>
  <si>
    <t>Критерии</t>
  </si>
  <si>
    <t>Детский сад №1 «Цветы жизни» с. Итум-Кали Итум-Калинского муниципального района</t>
  </si>
  <si>
    <t>Детский сад №1 «Цветы жизни» с. Итум-Кали</t>
  </si>
  <si>
    <t>Группы критериев</t>
  </si>
  <si>
    <t>Наименование критериев</t>
  </si>
  <si>
    <t>Весовые коэффициенты и значения критериев и групп критериев</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</si>
</sst>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Times New Roman"/>
      <family val="1"/>
      <charset val="204"/>
    </font>
    <font>
      <b/>
      <sz val="16"/>
      <color theme="1"/>
      <name val="Times New Roman"/>
      <family val="1"/>
      <charset val="204"/>
    </font>
    <font>
      <b/>
      <sz val="11"/>
      <color rgb="FFFF0000"/>
      <name val="Times New Roman"/>
      <family val="1"/>
      <charset val="204"/>
    </font>
    <font>
      <b/>
      <sz val="11"/>
      <color theme="1"/>
      <name val="Times New Roman"/>
      <family val="1"/>
      <charset val="204"/>
    </font>
    <font>
      <b/>
      <sz val="11"/>
      <color rgb="FFC00000"/>
      <name val="Times New Roman"/>
      <family val="1"/>
      <charset val="204"/>
    </font>
    <font>
      <strike/>
      <sz val="11"/>
      <color theme="1"/>
      <name val="Times New Roman"/>
      <family val="1"/>
      <charset val="204"/>
    </font>
    <font>
      <sz val="11"/>
      <name val="Times New Roman"/>
      <family val="1"/>
      <charset val="204"/>
    </font>
    <font>
      <b/>
      <sz val="11"/>
      <name val="Times New Roman"/>
      <family val="1"/>
      <charset val="204"/>
    </font>
  </fonts>
  <fills count="9">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0">
    <xf numFmtId="0" fontId="0" fillId="0" borderId="0" xfId="0"/>
    <xf numFmtId="0" fontId="1" fillId="0" borderId="0" xfId="0" applyFont="1" applyAlignment="1">
      <alignment horizontal="left" vertical="top"/>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1" xfId="0" applyNumberFormat="1" applyFont="1" applyBorder="1" applyAlignment="1">
      <alignment horizontal="left" vertical="top" wrapText="1"/>
    </xf>
    <xf numFmtId="0" fontId="1" fillId="0" borderId="0" xfId="0" applyNumberFormat="1" applyFont="1"/>
    <xf numFmtId="0" fontId="1" fillId="0" borderId="0" xfId="0" applyFont="1" applyAlignment="1">
      <alignment horizontal="left" vertical="top" wrapText="1"/>
    </xf>
    <xf numFmtId="0" fontId="1" fillId="0" borderId="0" xfId="0" applyFont="1" applyFill="1" applyAlignment="1">
      <alignment horizontal="left" vertical="top"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0" fontId="7" fillId="3" borderId="1" xfId="0" applyFont="1" applyFill="1" applyBorder="1" applyAlignment="1">
      <alignment horizontal="left" vertical="center" wrapText="1"/>
    </xf>
    <xf numFmtId="0" fontId="1" fillId="0" borderId="7" xfId="0" applyFont="1" applyFill="1" applyBorder="1" applyAlignment="1" applyProtection="1">
      <alignment horizontal="left" vertical="center" wrapText="1"/>
    </xf>
    <xf numFmtId="0" fontId="1" fillId="0" borderId="3" xfId="0" applyNumberFormat="1" applyFont="1" applyBorder="1" applyAlignment="1">
      <alignment horizontal="left" vertical="top" wrapText="1"/>
    </xf>
    <xf numFmtId="0" fontId="1" fillId="0" borderId="0" xfId="0" applyNumberFormat="1" applyFont="1" applyAlignment="1">
      <alignment wrapText="1"/>
    </xf>
    <xf numFmtId="0" fontId="1" fillId="0" borderId="0" xfId="0" applyFont="1" applyAlignment="1">
      <alignment wrapText="1"/>
    </xf>
    <xf numFmtId="0" fontId="1" fillId="0" borderId="1" xfId="0" applyNumberFormat="1" applyFont="1" applyBorder="1" applyAlignment="1">
      <alignment wrapText="1"/>
    </xf>
    <xf numFmtId="49" fontId="1" fillId="7" borderId="1" xfId="0" applyNumberFormat="1" applyFont="1" applyFill="1" applyBorder="1" applyAlignment="1">
      <alignment horizontal="left" vertical="top" wrapText="1"/>
    </xf>
    <xf numFmtId="0" fontId="1" fillId="7" borderId="1" xfId="0" applyNumberFormat="1" applyFont="1" applyFill="1" applyBorder="1" applyAlignment="1">
      <alignment horizontal="left" vertical="top" wrapText="1"/>
    </xf>
    <xf numFmtId="49" fontId="1" fillId="0" borderId="1" xfId="0" applyNumberFormat="1" applyFont="1" applyBorder="1" applyAlignment="1">
      <alignment wrapText="1"/>
    </xf>
    <xf numFmtId="2" fontId="1" fillId="8" borderId="1" xfId="0" applyNumberFormat="1" applyFont="1" applyFill="1" applyBorder="1" applyAlignment="1">
      <alignment wrapText="1"/>
    </xf>
    <xf numFmtId="0" fontId="1" fillId="8" borderId="1" xfId="0" applyNumberFormat="1" applyFont="1" applyFill="1" applyBorder="1" applyAlignment="1">
      <alignment wrapText="1"/>
    </xf>
    <xf numFmtId="2" fontId="1" fillId="0" borderId="0" xfId="0" applyNumberFormat="1" applyFont="1" applyAlignment="1">
      <alignment horizontal="left" vertical="top" wrapText="1"/>
    </xf>
    <xf numFmtId="2" fontId="1" fillId="0" borderId="1" xfId="0" applyNumberFormat="1" applyFont="1" applyBorder="1" applyAlignment="1">
      <alignment horizontal="right" vertical="center" wrapText="1"/>
    </xf>
    <xf numFmtId="0" fontId="1" fillId="0" borderId="1" xfId="0" applyNumberFormat="1" applyFont="1" applyBorder="1" applyAlignment="1">
      <alignment horizontal="right" vertical="center" wrapText="1"/>
    </xf>
    <xf numFmtId="0" fontId="1" fillId="0" borderId="1" xfId="0" applyNumberFormat="1" applyFont="1" applyFill="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0" xfId="0" applyNumberFormat="1" applyFont="1" applyAlignment="1">
      <alignment horizontal="right" vertical="center" wrapText="1"/>
    </xf>
    <xf numFmtId="0" fontId="1" fillId="0" borderId="0" xfId="0" applyNumberFormat="1" applyFont="1" applyAlignment="1">
      <alignment horizontal="right" vertical="center" wrapText="1"/>
    </xf>
    <xf numFmtId="0" fontId="1" fillId="0" borderId="0" xfId="0" applyNumberFormat="1" applyFont="1" applyAlignment="1">
      <alignment horizontal="left" vertical="top"/>
    </xf>
    <xf numFmtId="0" fontId="1" fillId="8" borderId="1" xfId="0" applyNumberFormat="1" applyFont="1" applyFill="1" applyBorder="1" applyAlignment="1">
      <alignment horizontal="left" vertical="top" wrapText="1"/>
    </xf>
    <xf numFmtId="0" fontId="1" fillId="0" borderId="1" xfId="0" applyNumberFormat="1" applyFont="1" applyFill="1" applyBorder="1" applyAlignment="1">
      <alignment horizontal="right" vertical="center"/>
    </xf>
    <xf numFmtId="1" fontId="1" fillId="0" borderId="1" xfId="0" applyNumberFormat="1" applyFont="1" applyBorder="1" applyAlignment="1">
      <alignment horizontal="right" vertical="center" wrapText="1"/>
    </xf>
    <xf numFmtId="49" fontId="2" fillId="0" borderId="0" xfId="0" applyNumberFormat="1" applyFont="1" applyAlignment="1">
      <alignment horizontal="center" vertical="top"/>
    </xf>
    <xf numFmtId="49" fontId="4" fillId="0" borderId="1" xfId="0" applyNumberFormat="1" applyFont="1" applyBorder="1" applyAlignment="1">
      <alignment horizontal="center" vertical="top" wrapText="1"/>
    </xf>
    <xf numFmtId="0" fontId="4" fillId="0" borderId="1" xfId="0" applyNumberFormat="1" applyFont="1" applyBorder="1" applyAlignment="1">
      <alignment horizontal="center" vertical="top" wrapText="1"/>
    </xf>
    <xf numFmtId="1" fontId="1" fillId="0" borderId="1" xfId="0" applyNumberFormat="1" applyFont="1" applyBorder="1" applyAlignment="1">
      <alignment vertical="center" wrapText="1"/>
    </xf>
    <xf numFmtId="2" fontId="1" fillId="7" borderId="1" xfId="0" applyNumberFormat="1" applyFont="1" applyFill="1" applyBorder="1" applyAlignment="1">
      <alignment vertical="center" wrapText="1"/>
    </xf>
    <xf numFmtId="0" fontId="1" fillId="7" borderId="1" xfId="0" applyNumberFormat="1" applyFont="1" applyFill="1" applyBorder="1" applyAlignment="1">
      <alignment vertical="center" wrapText="1"/>
    </xf>
    <xf numFmtId="2" fontId="1" fillId="0" borderId="1" xfId="0" applyNumberFormat="1" applyFont="1" applyBorder="1" applyAlignment="1">
      <alignment vertical="center" wrapText="1"/>
    </xf>
    <xf numFmtId="0" fontId="1" fillId="0" borderId="1" xfId="0" applyNumberFormat="1" applyFont="1" applyBorder="1" applyAlignment="1">
      <alignment vertical="center" wrapText="1"/>
    </xf>
    <xf numFmtId="0" fontId="1" fillId="0" borderId="1" xfId="0" applyNumberFormat="1" applyFont="1" applyFill="1" applyBorder="1" applyAlignment="1">
      <alignment vertical="center" wrapText="1"/>
    </xf>
    <xf numFmtId="2" fontId="1" fillId="8" borderId="1" xfId="0" applyNumberFormat="1" applyFont="1" applyFill="1" applyBorder="1" applyAlignment="1">
      <alignment vertical="center" wrapText="1"/>
    </xf>
    <xf numFmtId="0" fontId="1" fillId="8" borderId="1" xfId="0" applyNumberFormat="1" applyFont="1" applyFill="1" applyBorder="1" applyAlignment="1">
      <alignment vertical="center" wrapText="1"/>
    </xf>
    <xf numFmtId="0" fontId="1" fillId="0" borderId="1" xfId="0" applyNumberFormat="1" applyFont="1" applyBorder="1" applyAlignment="1">
      <alignment horizontal="left" vertical="center" wrapText="1"/>
    </xf>
    <xf numFmtId="1" fontId="1" fillId="0" borderId="1" xfId="0" applyNumberFormat="1" applyFont="1" applyFill="1" applyBorder="1" applyAlignment="1">
      <alignment horizontal="right" vertical="center"/>
    </xf>
    <xf numFmtId="1" fontId="1" fillId="0" borderId="1" xfId="0" applyNumberFormat="1" applyFont="1" applyBorder="1" applyAlignment="1">
      <alignment horizontal="right" vertical="center"/>
    </xf>
    <xf numFmtId="0" fontId="2" fillId="0" borderId="0" xfId="0" applyNumberFormat="1" applyFont="1" applyAlignment="1">
      <alignment horizontal="center" vertical="top"/>
    </xf>
    <xf numFmtId="0" fontId="1" fillId="4"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0" borderId="1" xfId="0" applyNumberFormat="1" applyFont="1" applyBorder="1" applyAlignment="1">
      <alignment horizontal="left" vertical="center" wrapText="1"/>
    </xf>
    <xf numFmtId="0" fontId="1" fillId="0" borderId="0" xfId="0" applyFont="1" applyAlignment="1">
      <alignment horizontal="left" vertical="center" wrapText="1"/>
    </xf>
    <xf numFmtId="49" fontId="1" fillId="4" borderId="1" xfId="0" applyNumberFormat="1" applyFont="1" applyFill="1" applyBorder="1" applyAlignment="1">
      <alignment horizontal="left" vertical="center" wrapText="1"/>
    </xf>
    <xf numFmtId="2" fontId="1" fillId="4" borderId="1" xfId="0" applyNumberFormat="1" applyFont="1" applyFill="1" applyBorder="1" applyAlignment="1">
      <alignment horizontal="right" vertical="center" wrapText="1"/>
    </xf>
    <xf numFmtId="1" fontId="1" fillId="4" borderId="1" xfId="0" applyNumberFormat="1" applyFont="1" applyFill="1" applyBorder="1" applyAlignment="1">
      <alignment horizontal="right" vertical="center" wrapText="1"/>
    </xf>
    <xf numFmtId="0" fontId="1" fillId="4" borderId="1" xfId="0" applyFont="1" applyFill="1" applyBorder="1" applyAlignment="1">
      <alignment horizontal="right" vertical="center" wrapText="1"/>
    </xf>
    <xf numFmtId="2" fontId="1" fillId="3" borderId="1" xfId="0" applyNumberFormat="1" applyFont="1" applyFill="1" applyBorder="1" applyAlignment="1">
      <alignment horizontal="right" vertical="center" wrapText="1"/>
    </xf>
    <xf numFmtId="2" fontId="1" fillId="3" borderId="1" xfId="0" applyNumberFormat="1"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0" borderId="1" xfId="0" applyFont="1" applyBorder="1" applyAlignment="1">
      <alignment horizontal="right" vertical="center" wrapText="1"/>
    </xf>
    <xf numFmtId="49" fontId="1" fillId="5"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2" fontId="1" fillId="5" borderId="1" xfId="0" applyNumberFormat="1" applyFont="1" applyFill="1" applyBorder="1" applyAlignment="1">
      <alignment horizontal="right" vertical="center" wrapText="1"/>
    </xf>
    <xf numFmtId="0" fontId="1" fillId="5" borderId="1" xfId="0" applyFont="1" applyFill="1" applyBorder="1" applyAlignment="1">
      <alignment horizontal="right" vertical="center" wrapText="1"/>
    </xf>
    <xf numFmtId="0" fontId="3" fillId="5" borderId="1" xfId="0" applyFont="1" applyFill="1" applyBorder="1" applyAlignment="1">
      <alignment horizontal="right" vertical="center" wrapText="1"/>
    </xf>
    <xf numFmtId="1" fontId="1" fillId="0" borderId="1" xfId="0" applyNumberFormat="1" applyFont="1" applyFill="1" applyBorder="1" applyAlignment="1">
      <alignment horizontal="right" vertical="center" wrapText="1"/>
    </xf>
    <xf numFmtId="0" fontId="1" fillId="0" borderId="1" xfId="0" applyFont="1" applyFill="1" applyBorder="1" applyAlignment="1">
      <alignment horizontal="right" vertical="center" wrapText="1"/>
    </xf>
    <xf numFmtId="2" fontId="1" fillId="0" borderId="1" xfId="0" applyNumberFormat="1" applyFont="1" applyBorder="1" applyAlignment="1">
      <alignment horizontal="left" vertical="center" wrapText="1"/>
    </xf>
    <xf numFmtId="2" fontId="1" fillId="0" borderId="1" xfId="0" applyNumberFormat="1" applyFont="1" applyFill="1" applyBorder="1" applyAlignment="1">
      <alignment horizontal="left" vertical="center" wrapText="1"/>
    </xf>
    <xf numFmtId="49" fontId="1" fillId="3" borderId="1"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2" fontId="1" fillId="0" borderId="1" xfId="0" applyNumberFormat="1" applyFont="1" applyFill="1" applyBorder="1" applyAlignment="1">
      <alignment horizontal="right" vertical="center" wrapText="1"/>
    </xf>
    <xf numFmtId="0" fontId="4" fillId="3"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2" fontId="1" fillId="6" borderId="1" xfId="0" applyNumberFormat="1" applyFont="1" applyFill="1" applyBorder="1" applyAlignment="1">
      <alignment horizontal="left" vertical="center" wrapText="1"/>
    </xf>
    <xf numFmtId="0" fontId="1" fillId="6" borderId="1" xfId="0" applyFont="1" applyFill="1" applyBorder="1" applyAlignment="1">
      <alignment horizontal="right" vertical="center" wrapText="1"/>
    </xf>
    <xf numFmtId="49" fontId="1"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2" fontId="1" fillId="0" borderId="0" xfId="0" applyNumberFormat="1" applyFont="1" applyAlignment="1">
      <alignment horizontal="left" vertical="center" wrapText="1"/>
    </xf>
    <xf numFmtId="0" fontId="1" fillId="0" borderId="0" xfId="0" applyFont="1" applyAlignment="1">
      <alignment horizontal="right" vertical="center" wrapText="1"/>
    </xf>
    <xf numFmtId="1" fontId="1" fillId="3" borderId="1" xfId="0" applyNumberFormat="1" applyFont="1" applyFill="1" applyBorder="1" applyAlignment="1">
      <alignment horizontal="right" vertical="center" wrapText="1"/>
    </xf>
    <xf numFmtId="1" fontId="1" fillId="5" borderId="1"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0" fontId="1" fillId="3" borderId="1" xfId="0" applyNumberFormat="1" applyFont="1" applyFill="1" applyBorder="1" applyAlignment="1">
      <alignment horizontal="right" vertical="center" wrapText="1"/>
    </xf>
    <xf numFmtId="0" fontId="1" fillId="0" borderId="0" xfId="0" applyFont="1" applyFill="1" applyAlignment="1">
      <alignment horizontal="right" vertical="center"/>
    </xf>
    <xf numFmtId="0" fontId="1" fillId="0" borderId="0" xfId="0" applyNumberFormat="1" applyFont="1" applyFill="1" applyAlignment="1">
      <alignment horizontal="right" vertical="center"/>
    </xf>
    <xf numFmtId="0" fontId="4" fillId="0" borderId="1" xfId="0" applyNumberFormat="1" applyFont="1" applyBorder="1" applyAlignment="1">
      <alignment horizontal="center" vertical="center" wrapText="1"/>
    </xf>
    <xf numFmtId="0" fontId="1" fillId="0" borderId="8" xfId="0" applyFont="1" applyBorder="1" applyAlignment="1">
      <alignment horizontal="left" vertical="top"/>
    </xf>
    <xf numFmtId="0" fontId="2" fillId="0" borderId="0" xfId="0" applyFont="1" applyAlignment="1">
      <alignment horizontal="center" vertical="top"/>
    </xf>
    <xf numFmtId="0" fontId="4"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4" fillId="0" borderId="3" xfId="0"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cellXfs>
  <cellStyles count="1">
    <cellStyle name="Обычный" xfId="0" builtinId="0"/>
  </cellStyles>
  <dxfs count="1">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ru-RU" sz="1400"/>
              <a:t>Детский сад №1 «Цветы жизни» с. Итум-Кали</a:t>
            </a:r>
          </a:p>
        </c:rich>
      </c:tx>
      <c:layout/>
      <c:overlay val="0"/>
    </c:title>
    <c:autoTitleDeleted val="0"/>
    <c:plotArea>
      <c:layout/>
      <c:barChart>
        <c:barDir val="col"/>
        <c:grouping val="clustered"/>
        <c:varyColors val="0"/>
        <c:ser>
          <c:idx val="0"/>
          <c:order val="0"/>
          <c:tx>
            <c:strRef>
              <c:f>'Общий рейтинг'!$B$4</c:f>
              <c:strCache>
                <c:ptCount val="1"/>
              </c:strCache>
            </c:strRef>
          </c:tx>
          <c:invertIfNegative val="0"/>
          <c:cat>
            <c:strRef>
              <c:f>'Общий рейтинг'!$C$3:$J$3</c:f>
              <c:strCache>
                <c:ptCount val="8"/>
                <c:pt idx="0">
                  <c:v>Сводная оценка</c:v>
                </c:pt>
                <c:pt idx="1">
                  <c:v>К1</c:v>
                </c:pt>
                <c:pt idx="2">
                  <c:v>К2</c:v>
                </c:pt>
                <c:pt idx="3">
                  <c:v>К3</c:v>
                </c:pt>
                <c:pt idx="4">
                  <c:v>К4</c:v>
                </c:pt>
                <c:pt idx="5">
                  <c:v>К5</c:v>
                </c:pt>
                <c:pt idx="6">
                  <c:v>К6</c:v>
                </c:pt>
                <c:pt idx="7">
                  <c:v>К7</c:v>
                </c:pt>
              </c:strCache>
            </c:strRef>
          </c:cat>
          <c:val>
            <c:numRef>
              <c:f>'Общий рейтинг'!$C$4:$J$4</c:f>
              <c:numCache>
                <c:formatCode>General</c:formatCode>
                <c:ptCount val="8"/>
              </c:numCache>
            </c:numRef>
          </c:val>
        </c:ser>
        <c:ser>
          <c:idx val="1"/>
          <c:order val="1"/>
          <c:tx>
            <c:strRef>
              <c:f>'Общий рейтинг'!$B$5</c:f>
              <c:strCache>
                <c:ptCount val="1"/>
                <c:pt idx="0">
                  <c:v>Детский сад №1 «Цветы жизни» с. Итум-Кали</c:v>
                </c:pt>
              </c:strCache>
            </c:strRef>
          </c:tx>
          <c:invertIfNegative val="0"/>
          <c:dPt>
            <c:idx val="0"/>
            <c:invertIfNegative val="0"/>
            <c:bubble3D val="0"/>
            <c:spPr>
              <a:solidFill>
                <a:schemeClr val="accent4"/>
              </a:solidFill>
            </c:spPr>
          </c:dPt>
          <c:dLbls>
            <c:dLbl>
              <c:idx val="2"/>
              <c:layout>
                <c:manualLayout>
                  <c:x val="0"/>
                  <c:y val="1.8845693833154768E-2"/>
                </c:manualLayout>
              </c:layout>
              <c:showLegendKey val="0"/>
              <c:showVal val="1"/>
              <c:showCatName val="0"/>
              <c:showSerName val="0"/>
              <c:showPercent val="0"/>
              <c:showBubbleSize val="0"/>
            </c:dLbl>
            <c:txPr>
              <a:bodyPr/>
              <a:lstStyle/>
              <a:p>
                <a:pPr>
                  <a:defRPr b="1"/>
                </a:pPr>
                <a:endParaRPr lang="ru-RU"/>
              </a:p>
            </c:txPr>
            <c:showLegendKey val="0"/>
            <c:showVal val="1"/>
            <c:showCatName val="0"/>
            <c:showSerName val="0"/>
            <c:showPercent val="0"/>
            <c:showBubbleSize val="0"/>
            <c:showLeaderLines val="0"/>
          </c:dLbls>
          <c:cat>
            <c:strRef>
              <c:f>'Общий рейтинг'!$C$3:$J$3</c:f>
              <c:strCache>
                <c:ptCount val="8"/>
                <c:pt idx="0">
                  <c:v>Сводная оценка</c:v>
                </c:pt>
                <c:pt idx="1">
                  <c:v>К1</c:v>
                </c:pt>
                <c:pt idx="2">
                  <c:v>К2</c:v>
                </c:pt>
                <c:pt idx="3">
                  <c:v>К3</c:v>
                </c:pt>
                <c:pt idx="4">
                  <c:v>К4</c:v>
                </c:pt>
                <c:pt idx="5">
                  <c:v>К5</c:v>
                </c:pt>
                <c:pt idx="6">
                  <c:v>К6</c:v>
                </c:pt>
                <c:pt idx="7">
                  <c:v>К7</c:v>
                </c:pt>
              </c:strCache>
            </c:strRef>
          </c:cat>
          <c:val>
            <c:numRef>
              <c:f>'Общий рейтинг'!$C$5:$J$5</c:f>
              <c:numCache>
                <c:formatCode>0</c:formatCode>
                <c:ptCount val="8"/>
                <c:pt idx="0">
                  <c:v>58.332999999999998</c:v>
                </c:pt>
                <c:pt idx="1">
                  <c:v>50</c:v>
                </c:pt>
                <c:pt idx="2">
                  <c:v>100</c:v>
                </c:pt>
                <c:pt idx="3">
                  <c:v>38</c:v>
                </c:pt>
                <c:pt idx="4">
                  <c:v>67</c:v>
                </c:pt>
                <c:pt idx="5">
                  <c:v>50</c:v>
                </c:pt>
                <c:pt idx="6">
                  <c:v>38.33</c:v>
                </c:pt>
                <c:pt idx="7">
                  <c:v>60</c:v>
                </c:pt>
              </c:numCache>
            </c:numRef>
          </c:val>
        </c:ser>
        <c:dLbls>
          <c:showLegendKey val="0"/>
          <c:showVal val="0"/>
          <c:showCatName val="0"/>
          <c:showSerName val="0"/>
          <c:showPercent val="0"/>
          <c:showBubbleSize val="0"/>
        </c:dLbls>
        <c:gapWidth val="150"/>
        <c:axId val="178028544"/>
        <c:axId val="178030080"/>
      </c:barChart>
      <c:catAx>
        <c:axId val="178028544"/>
        <c:scaling>
          <c:orientation val="minMax"/>
        </c:scaling>
        <c:delete val="0"/>
        <c:axPos val="b"/>
        <c:majorTickMark val="none"/>
        <c:minorTickMark val="none"/>
        <c:tickLblPos val="nextTo"/>
        <c:txPr>
          <a:bodyPr/>
          <a:lstStyle/>
          <a:p>
            <a:pPr>
              <a:defRPr sz="1400" b="1"/>
            </a:pPr>
            <a:endParaRPr lang="ru-RU"/>
          </a:p>
        </c:txPr>
        <c:crossAx val="178030080"/>
        <c:crosses val="autoZero"/>
        <c:auto val="1"/>
        <c:lblAlgn val="ctr"/>
        <c:lblOffset val="100"/>
        <c:noMultiLvlLbl val="0"/>
      </c:catAx>
      <c:valAx>
        <c:axId val="178030080"/>
        <c:scaling>
          <c:orientation val="minMax"/>
          <c:max val="100"/>
        </c:scaling>
        <c:delete val="0"/>
        <c:axPos val="l"/>
        <c:numFmt formatCode="General" sourceLinked="1"/>
        <c:majorTickMark val="none"/>
        <c:minorTickMark val="none"/>
        <c:tickLblPos val="nextTo"/>
        <c:crossAx val="17802854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100012</xdr:rowOff>
    </xdr:from>
    <xdr:to>
      <xdr:col>11</xdr:col>
      <xdr:colOff>180975</xdr:colOff>
      <xdr:row>26</xdr:row>
      <xdr:rowOff>142876</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23"/>
  <sheetViews>
    <sheetView topLeftCell="A13" zoomScale="80" zoomScaleNormal="80" workbookViewId="0">
      <selection activeCell="G15" sqref="G15"/>
    </sheetView>
  </sheetViews>
  <sheetFormatPr defaultColWidth="9.140625" defaultRowHeight="15" x14ac:dyDescent="0.25"/>
  <cols>
    <col min="1" max="1" width="5.5703125" style="1" customWidth="1"/>
    <col min="2" max="2" width="80" style="29" customWidth="1"/>
    <col min="3" max="3" width="10" style="89" bestFit="1" customWidth="1"/>
    <col min="4" max="4" width="27.85546875" style="90" customWidth="1"/>
    <col min="5" max="16384" width="9.140625" style="1"/>
  </cols>
  <sheetData>
    <row r="1" spans="1:5" ht="20.25" x14ac:dyDescent="0.25">
      <c r="A1" s="93" t="s">
        <v>23</v>
      </c>
      <c r="B1" s="93"/>
      <c r="C1" s="93"/>
      <c r="D1" s="93"/>
    </row>
    <row r="3" spans="1:5" x14ac:dyDescent="0.25">
      <c r="A3" s="94" t="s">
        <v>0</v>
      </c>
      <c r="B3" s="95" t="s">
        <v>27</v>
      </c>
      <c r="C3" s="96" t="s">
        <v>9</v>
      </c>
      <c r="D3" s="97" t="s">
        <v>17</v>
      </c>
      <c r="E3" s="92"/>
    </row>
    <row r="4" spans="1:5" ht="50.25" customHeight="1" x14ac:dyDescent="0.25">
      <c r="A4" s="98"/>
      <c r="B4" s="99"/>
      <c r="C4" s="100"/>
      <c r="D4" s="101" t="s">
        <v>715</v>
      </c>
    </row>
    <row r="5" spans="1:5" x14ac:dyDescent="0.25">
      <c r="A5" s="3"/>
      <c r="B5" s="4"/>
      <c r="C5" s="69"/>
      <c r="D5" s="25"/>
    </row>
    <row r="6" spans="1:5" ht="30" x14ac:dyDescent="0.25">
      <c r="A6" s="2" t="s">
        <v>31</v>
      </c>
      <c r="B6" s="4" t="str">
        <f>'Методика оценки'!K7</f>
        <v>Количество воспитанников, ставших победителями муниципальных, региональных, всероссийских или международных массовых мероприятий в отчетном году</v>
      </c>
      <c r="C6" s="69" t="s">
        <v>10</v>
      </c>
      <c r="D6" s="25">
        <v>0</v>
      </c>
    </row>
    <row r="7" spans="1:5" x14ac:dyDescent="0.25">
      <c r="A7" s="2" t="s">
        <v>3</v>
      </c>
      <c r="B7" s="4" t="str">
        <f>'Методика оценки'!K12</f>
        <v>Наличие бесплатного дополнительного образования в ДОО в отчетном году</v>
      </c>
      <c r="C7" s="69" t="s">
        <v>11</v>
      </c>
      <c r="D7" s="25" t="s">
        <v>160</v>
      </c>
    </row>
    <row r="8" spans="1:5" ht="30" x14ac:dyDescent="0.25">
      <c r="A8" s="2" t="s">
        <v>4</v>
      </c>
      <c r="B8" s="4" t="str">
        <f>'Методика оценки'!K15</f>
        <v>Количество бесплатных  кружков и секций в ДОО по разновидностям в отчетном году:</v>
      </c>
      <c r="C8" s="69" t="s">
        <v>12</v>
      </c>
      <c r="D8" s="25">
        <v>0</v>
      </c>
    </row>
    <row r="9" spans="1:5" ht="30" x14ac:dyDescent="0.25">
      <c r="A9" s="2" t="s">
        <v>5</v>
      </c>
      <c r="B9" s="4" t="str">
        <f>'Методика оценки'!K22</f>
        <v>Количество воспитанников, обучающихся в бесплатных кружках, секциях в отчетном году</v>
      </c>
      <c r="C9" s="69" t="s">
        <v>14</v>
      </c>
      <c r="D9" s="25">
        <v>0</v>
      </c>
    </row>
    <row r="10" spans="1:5" x14ac:dyDescent="0.25">
      <c r="A10" s="4">
        <v>5</v>
      </c>
      <c r="B10" s="4" t="str">
        <f>'Методика оценки'!K23</f>
        <v>Количество воспитанников в отчетном году</v>
      </c>
      <c r="C10" s="69" t="s">
        <v>13</v>
      </c>
      <c r="D10" s="25">
        <v>96</v>
      </c>
    </row>
    <row r="11" spans="1:5" ht="30" x14ac:dyDescent="0.25">
      <c r="A11" s="2" t="s">
        <v>6</v>
      </c>
      <c r="B11" s="4" t="str">
        <f>'Методика оценки'!K35</f>
        <v>Количество проведенных в ДОО конкурсов, выставок, открытых уроков, демонстрирующих достижения воспитанников, в отчетном году</v>
      </c>
      <c r="C11" s="69" t="s">
        <v>15</v>
      </c>
      <c r="D11" s="25">
        <v>0</v>
      </c>
    </row>
    <row r="12" spans="1:5" ht="30" x14ac:dyDescent="0.25">
      <c r="A12" s="2" t="s">
        <v>7</v>
      </c>
      <c r="B12" s="4" t="str">
        <f>'Методика оценки'!K39</f>
        <v>Количество познавательных мероприятий, реализованных ДОО совместно с родителями воспитанников, в отчетном году</v>
      </c>
      <c r="C12" s="69" t="s">
        <v>16</v>
      </c>
      <c r="D12" s="25" t="s">
        <v>617</v>
      </c>
    </row>
    <row r="13" spans="1:5" ht="45" x14ac:dyDescent="0.25">
      <c r="A13" s="2" t="s">
        <v>55</v>
      </c>
      <c r="B13" s="4" t="str">
        <f>'Методика оценки'!K42</f>
        <v>Количество познавательных мероприятий, реализованных ДОО совместно с привлеченными партнерскими организациями (сетевая форма реализации образовательных программ), в отчетном году</v>
      </c>
      <c r="C13" s="69" t="s">
        <v>68</v>
      </c>
      <c r="D13" s="25">
        <v>3</v>
      </c>
    </row>
    <row r="14" spans="1:5" ht="30" x14ac:dyDescent="0.25">
      <c r="A14" s="2" t="s">
        <v>8</v>
      </c>
      <c r="B14" s="4" t="str">
        <f>'Методика оценки'!K47</f>
        <v>Использование в ДОО вариативных форм дошкольного образования в отчетном году</v>
      </c>
      <c r="C14" s="69" t="s">
        <v>69</v>
      </c>
      <c r="D14" s="25" t="s">
        <v>617</v>
      </c>
    </row>
    <row r="15" spans="1:5" ht="45" x14ac:dyDescent="0.25">
      <c r="A15" s="2" t="s">
        <v>56</v>
      </c>
      <c r="B15" s="4" t="str">
        <f>'Методика оценки'!K61</f>
        <v>Наличие реализуемых в отчетном году собственных авторских образовательных программ ДОО, отмеченных всероссийскими, окружными, региональными или муниципальными наградами</v>
      </c>
      <c r="C15" s="69" t="s">
        <v>70</v>
      </c>
      <c r="D15" s="25" t="s">
        <v>617</v>
      </c>
    </row>
    <row r="16" spans="1:5" x14ac:dyDescent="0.25">
      <c r="A16" s="2" t="s">
        <v>57</v>
      </c>
      <c r="B16" s="4" t="str">
        <f>'Методика оценки'!K64</f>
        <v>Количество разновозрастных групп в ДОО в отчетном году</v>
      </c>
      <c r="C16" s="69" t="s">
        <v>71</v>
      </c>
      <c r="D16" s="25">
        <v>0</v>
      </c>
    </row>
    <row r="17" spans="1:4" ht="30" x14ac:dyDescent="0.25">
      <c r="A17" s="2" t="s">
        <v>58</v>
      </c>
      <c r="B17" s="4" t="str">
        <f>'Методика оценки'!K66</f>
        <v>Наличие специализированных методик работы с разновозрастными группами (зафиксированных в образовательной программе ДОО)</v>
      </c>
      <c r="C17" s="69" t="s">
        <v>72</v>
      </c>
      <c r="D17" s="25" t="s">
        <v>617</v>
      </c>
    </row>
    <row r="18" spans="1:4" ht="30" x14ac:dyDescent="0.25">
      <c r="A18" s="2" t="s">
        <v>59</v>
      </c>
      <c r="B18" s="4" t="str">
        <f>'Методика оценки'!K69</f>
        <v>Количество предусмотренных ФГОС ДО парциальных программ по развитию детей, реализуемых в ДОО</v>
      </c>
      <c r="C18" s="69" t="s">
        <v>73</v>
      </c>
      <c r="D18" s="25">
        <v>3</v>
      </c>
    </row>
    <row r="19" spans="1:4" ht="45" x14ac:dyDescent="0.25">
      <c r="A19" s="2" t="s">
        <v>60</v>
      </c>
      <c r="B19" s="4" t="str">
        <f>'Методика оценки'!K75</f>
        <v>Наличие системы диагностики развития (знаний, умений, навыков) воспитанников или системы мониторинга достижения воспитанниками  планируемых целевых ориентиров</v>
      </c>
      <c r="C19" s="69" t="s">
        <v>74</v>
      </c>
      <c r="D19" s="25" t="s">
        <v>160</v>
      </c>
    </row>
    <row r="20" spans="1:4" ht="30" x14ac:dyDescent="0.25">
      <c r="A20" s="2" t="s">
        <v>61</v>
      </c>
      <c r="B20" s="4" t="str">
        <f>'Методика оценки'!K79</f>
        <v xml:space="preserve">Количество дней, пропущенных воспитанниками по болезни, в отчётном году
</v>
      </c>
      <c r="C20" s="69" t="s">
        <v>75</v>
      </c>
      <c r="D20" s="25">
        <v>160</v>
      </c>
    </row>
    <row r="21" spans="1:4" ht="30" x14ac:dyDescent="0.25">
      <c r="A21" s="4">
        <v>16</v>
      </c>
      <c r="B21" s="4" t="str">
        <f>'Методика оценки'!K84</f>
        <v>Количество несчастных случаев, отравлений, травм, полученных воспитанниками во время пребывания в ДОО в отчётном году</v>
      </c>
      <c r="C21" s="69" t="s">
        <v>76</v>
      </c>
      <c r="D21" s="25">
        <v>0</v>
      </c>
    </row>
    <row r="22" spans="1:4" x14ac:dyDescent="0.25">
      <c r="A22" s="2" t="s">
        <v>62</v>
      </c>
      <c r="B22" s="4" t="str">
        <f>'Методика оценки'!K97</f>
        <v>Наличие сторожа (охранника) в дневное время</v>
      </c>
      <c r="C22" s="69" t="s">
        <v>77</v>
      </c>
      <c r="D22" s="25" t="s">
        <v>617</v>
      </c>
    </row>
    <row r="23" spans="1:4" x14ac:dyDescent="0.25">
      <c r="A23" s="2" t="s">
        <v>63</v>
      </c>
      <c r="B23" s="4" t="str">
        <f>'Методика оценки'!K100</f>
        <v>Количество воспитанников, прошедших диспансеризацию в отчётном году</v>
      </c>
      <c r="C23" s="69" t="s">
        <v>78</v>
      </c>
      <c r="D23" s="25">
        <v>96</v>
      </c>
    </row>
    <row r="24" spans="1:4" ht="30" x14ac:dyDescent="0.25">
      <c r="A24" s="2" t="s">
        <v>64</v>
      </c>
      <c r="B24" s="4" t="str">
        <f>'Методика оценки'!K105</f>
        <v>Ведение индивидуальных карт психофизического здоровья детей психологом и медицинскими работниками</v>
      </c>
      <c r="C24" s="69" t="s">
        <v>79</v>
      </c>
      <c r="D24" s="25" t="s">
        <v>617</v>
      </c>
    </row>
    <row r="25" spans="1:4" ht="30" x14ac:dyDescent="0.25">
      <c r="A25" s="2" t="s">
        <v>65</v>
      </c>
      <c r="B25" s="4" t="str">
        <f>'Методика оценки'!K109</f>
        <v>Количество педагогических работников ДОО, педагогический стаж которых составляет до 5 лет, в отчётном году</v>
      </c>
      <c r="C25" s="69" t="s">
        <v>80</v>
      </c>
      <c r="D25" s="25">
        <v>5</v>
      </c>
    </row>
    <row r="26" spans="1:4" ht="30" x14ac:dyDescent="0.25">
      <c r="A26" s="2" t="s">
        <v>66</v>
      </c>
      <c r="B26" s="4" t="str">
        <f>'Методика оценки'!K110</f>
        <v>Количество педагогических работников ДОО, педагогический стаж которых составляет более 30 лет, в отчётном году</v>
      </c>
      <c r="C26" s="69" t="s">
        <v>83</v>
      </c>
      <c r="D26" s="25">
        <v>0</v>
      </c>
    </row>
    <row r="27" spans="1:4" ht="30" x14ac:dyDescent="0.25">
      <c r="A27" s="2" t="s">
        <v>67</v>
      </c>
      <c r="B27" s="4" t="str">
        <f>'Методика оценки'!K116</f>
        <v>Количество педагогических работников ДОО, имеющих высшее образование педагогической направленности, в отчётном году</v>
      </c>
      <c r="C27" s="69" t="s">
        <v>85</v>
      </c>
      <c r="D27" s="25">
        <v>4</v>
      </c>
    </row>
    <row r="28" spans="1:4" x14ac:dyDescent="0.25">
      <c r="A28" s="2" t="s">
        <v>81</v>
      </c>
      <c r="B28" s="4" t="str">
        <f>'Методика оценки'!K117</f>
        <v>Количество педагогических работников ДОО в отчётном году</v>
      </c>
      <c r="C28" s="69" t="s">
        <v>103</v>
      </c>
      <c r="D28" s="25">
        <v>9</v>
      </c>
    </row>
    <row r="29" spans="1:4" ht="30" x14ac:dyDescent="0.25">
      <c r="A29" s="2" t="s">
        <v>82</v>
      </c>
      <c r="B29" s="4" t="str">
        <f>'Методика оценки'!K121</f>
        <v>Количество педагогических работников ДОО, которым по результатам аттестации были присвоены высшая и первая квалификационные категории</v>
      </c>
      <c r="C29" s="69" t="s">
        <v>104</v>
      </c>
      <c r="D29" s="25">
        <v>0</v>
      </c>
    </row>
    <row r="30" spans="1:4" ht="45" x14ac:dyDescent="0.25">
      <c r="A30" s="2" t="s">
        <v>84</v>
      </c>
      <c r="B30" s="4" t="str">
        <f>'Методика оценки'!K126</f>
        <v>Количество педагогических работников ДОО, прошедших за последние 5 лет повышение квалификации/профессиональную переподготовку по профилю педагогической деятельности деятельности, по состоянию на отчётный год</v>
      </c>
      <c r="C30" s="69" t="s">
        <v>105</v>
      </c>
      <c r="D30" s="25">
        <v>8</v>
      </c>
    </row>
    <row r="31" spans="1:4" ht="30" x14ac:dyDescent="0.25">
      <c r="A31" s="2" t="s">
        <v>107</v>
      </c>
      <c r="B31" s="4" t="str">
        <f>'Методика оценки'!K131</f>
        <v>Количество педагогических работников, прошедших повышение квалификации по применению в образовательном процессе ФГОСов, по состоянию на отчётный год</v>
      </c>
      <c r="C31" s="69" t="s">
        <v>108</v>
      </c>
      <c r="D31" s="25">
        <v>8</v>
      </c>
    </row>
    <row r="32" spans="1:4" ht="30" x14ac:dyDescent="0.25">
      <c r="A32" s="2" t="s">
        <v>112</v>
      </c>
      <c r="B32" s="4" t="str">
        <f>'Методика оценки'!K136</f>
        <v>Количество педагогических работников, имеющих награды и поощрения, почетные звания, ведомственные знаки отличия</v>
      </c>
      <c r="C32" s="69" t="s">
        <v>113</v>
      </c>
      <c r="D32" s="25">
        <v>0</v>
      </c>
    </row>
    <row r="33" spans="1:4" ht="45" x14ac:dyDescent="0.25">
      <c r="A33" s="2" t="s">
        <v>114</v>
      </c>
      <c r="B33" s="4" t="str">
        <f>'Методика оценки'!K140</f>
        <v>Количество педагогов, являющихся победителями, призерами (лауреатами) конкурсов всероссийского (к примеру, ВКПМ "Воспитатель года"), окружного, регионального, муниципального уровней</v>
      </c>
      <c r="C33" s="69" t="s">
        <v>115</v>
      </c>
      <c r="D33" s="25">
        <v>0</v>
      </c>
    </row>
    <row r="34" spans="1:4" x14ac:dyDescent="0.25">
      <c r="A34" s="2" t="s">
        <v>116</v>
      </c>
      <c r="B34" s="4" t="str">
        <f>'Методика оценки'!K144</f>
        <v>Количество открытых вакансий педагогических работников в ДОО</v>
      </c>
      <c r="C34" s="69" t="s">
        <v>117</v>
      </c>
      <c r="D34" s="25">
        <v>0</v>
      </c>
    </row>
    <row r="35" spans="1:4" ht="30" x14ac:dyDescent="0.25">
      <c r="A35" s="2" t="s">
        <v>118</v>
      </c>
      <c r="B35" s="4" t="str">
        <f>'Методика оценки'!K145</f>
        <v>Количество ставок педагогических работников в ДОО согласно штатному расписанию</v>
      </c>
      <c r="C35" s="69" t="s">
        <v>119</v>
      </c>
      <c r="D35" s="25">
        <v>9</v>
      </c>
    </row>
    <row r="36" spans="1:4" ht="30" x14ac:dyDescent="0.25">
      <c r="A36" s="4">
        <v>31</v>
      </c>
      <c r="B36" s="4" t="str">
        <f>'Методика оценки'!K149</f>
        <v>Количество педагогических работников ДОО, уволившихся в отчётном году по собственному желанию (за исключением лиц пенсионного возраста)</v>
      </c>
      <c r="C36" s="69" t="s">
        <v>120</v>
      </c>
      <c r="D36" s="25">
        <v>3</v>
      </c>
    </row>
    <row r="37" spans="1:4" x14ac:dyDescent="0.25">
      <c r="A37" s="2" t="s">
        <v>121</v>
      </c>
      <c r="B37" s="4" t="str">
        <f>'Методика оценки'!K153</f>
        <v>Количество воспитателей ДОО в отчётном году</v>
      </c>
      <c r="C37" s="69" t="s">
        <v>122</v>
      </c>
      <c r="D37" s="25">
        <v>6</v>
      </c>
    </row>
    <row r="38" spans="1:4" ht="30" x14ac:dyDescent="0.25">
      <c r="A38" s="2" t="s">
        <v>123</v>
      </c>
      <c r="B38" s="4" t="str">
        <f>'Методика оценки'!K157</f>
        <v>Количество воспитателей ДОО, работающих в группах с детьми в возрасте до 1 года, по состоянию на отчётный год</v>
      </c>
      <c r="C38" s="69" t="s">
        <v>124</v>
      </c>
      <c r="D38" s="25">
        <v>0</v>
      </c>
    </row>
    <row r="39" spans="1:4" x14ac:dyDescent="0.25">
      <c r="A39" s="2" t="s">
        <v>125</v>
      </c>
      <c r="B39" s="4" t="str">
        <f>'Методика оценки'!K158</f>
        <v>Количество воспитанников в возрасте до 1 года в отчётном году</v>
      </c>
      <c r="C39" s="69" t="s">
        <v>126</v>
      </c>
      <c r="D39" s="25">
        <v>0</v>
      </c>
    </row>
    <row r="40" spans="1:4" ht="30" x14ac:dyDescent="0.25">
      <c r="A40" s="2" t="s">
        <v>127</v>
      </c>
      <c r="B40" s="4" t="str">
        <f>'Методика оценки'!K162</f>
        <v>Количество воспитателей ДОО, работающих в группах с детьми в возрасте от 1 года до 3 лет, по состоянию на отчётный год</v>
      </c>
      <c r="C40" s="69" t="s">
        <v>128</v>
      </c>
      <c r="D40" s="25">
        <v>0</v>
      </c>
    </row>
    <row r="41" spans="1:4" x14ac:dyDescent="0.25">
      <c r="A41" s="2" t="s">
        <v>129</v>
      </c>
      <c r="B41" s="4" t="str">
        <f>'Методика оценки'!K163</f>
        <v>Количество воспитанников в возрасте от 1 года до 3 лет в отчётном году</v>
      </c>
      <c r="C41" s="69" t="s">
        <v>130</v>
      </c>
      <c r="D41" s="25">
        <v>2</v>
      </c>
    </row>
    <row r="42" spans="1:4" ht="30" x14ac:dyDescent="0.25">
      <c r="A42" s="2" t="s">
        <v>131</v>
      </c>
      <c r="B42" s="4" t="str">
        <f>'Методика оценки'!K167</f>
        <v>Количество воспитателей ДОО, работающих в группах с воспитанниками в возрасте от 3 лет, по состоянию на отчётный год</v>
      </c>
      <c r="C42" s="69" t="s">
        <v>132</v>
      </c>
      <c r="D42" s="25">
        <v>6</v>
      </c>
    </row>
    <row r="43" spans="1:4" x14ac:dyDescent="0.25">
      <c r="A43" s="2" t="s">
        <v>133</v>
      </c>
      <c r="B43" s="4" t="str">
        <f>'Методика оценки'!K168</f>
        <v>Количество воспитанников в возрасте от 3 лет в отчётном году</v>
      </c>
      <c r="C43" s="69" t="s">
        <v>134</v>
      </c>
      <c r="D43" s="25">
        <v>94</v>
      </c>
    </row>
    <row r="44" spans="1:4" x14ac:dyDescent="0.25">
      <c r="A44" s="2" t="s">
        <v>135</v>
      </c>
      <c r="B44" s="4" t="str">
        <f>'Методика оценки'!K172</f>
        <v>Количество помощников воспитателей в ДОО в отчётном году</v>
      </c>
      <c r="C44" s="69" t="s">
        <v>136</v>
      </c>
      <c r="D44" s="25">
        <v>4</v>
      </c>
    </row>
    <row r="45" spans="1:4" ht="30" x14ac:dyDescent="0.25">
      <c r="A45" s="2" t="s">
        <v>137</v>
      </c>
      <c r="B45" s="4" t="str">
        <f>'Методика оценки'!K176</f>
        <v>Количество помощников воспитателей ДОО, работающих в группах с воспитанниками в возрасте до 1 года, по состоянию на отчётный год</v>
      </c>
      <c r="C45" s="69" t="s">
        <v>138</v>
      </c>
      <c r="D45" s="25">
        <v>0</v>
      </c>
    </row>
    <row r="46" spans="1:4" ht="30" x14ac:dyDescent="0.25">
      <c r="A46" s="2" t="s">
        <v>139</v>
      </c>
      <c r="B46" s="4" t="str">
        <f>'Методика оценки'!K181</f>
        <v>Количество помощников воспитателей ДОО, работающих в группах с воспитанниками в возрасте от 1 года до 3 лет, по состоянию на отчётный год</v>
      </c>
      <c r="C46" s="69" t="s">
        <v>140</v>
      </c>
      <c r="D46" s="25">
        <v>0</v>
      </c>
    </row>
    <row r="47" spans="1:4" ht="30" x14ac:dyDescent="0.25">
      <c r="A47" s="2" t="s">
        <v>141</v>
      </c>
      <c r="B47" s="4" t="str">
        <f>'Методика оценки'!K186</f>
        <v>Количество помощников воспитателей ДОО, работающих в группах с воспитанниками в возрасте от 3 лет, по состоянию на отчётный год</v>
      </c>
      <c r="C47" s="69" t="s">
        <v>142</v>
      </c>
      <c r="D47" s="31">
        <v>4</v>
      </c>
    </row>
    <row r="48" spans="1:4" x14ac:dyDescent="0.25">
      <c r="A48" s="2" t="s">
        <v>143</v>
      </c>
      <c r="B48" s="4" t="str">
        <f>'Методика оценки'!K191</f>
        <v>Количество педагогов-психологов в ДОО в отчётном году</v>
      </c>
      <c r="C48" s="69" t="s">
        <v>144</v>
      </c>
      <c r="D48" s="31">
        <v>0</v>
      </c>
    </row>
    <row r="49" spans="1:4" x14ac:dyDescent="0.25">
      <c r="A49" s="2" t="s">
        <v>145</v>
      </c>
      <c r="B49" s="4" t="str">
        <f>'Методика оценки'!K201</f>
        <v>Количество учителей-логопедов в ДОО в отчетном году</v>
      </c>
      <c r="C49" s="69" t="s">
        <v>146</v>
      </c>
      <c r="D49" s="31" t="s">
        <v>160</v>
      </c>
    </row>
    <row r="50" spans="1:4" x14ac:dyDescent="0.25">
      <c r="A50" s="2" t="s">
        <v>161</v>
      </c>
      <c r="B50" s="4" t="str">
        <f>'Методика оценки'!K202</f>
        <v>Количество логопедических групп</v>
      </c>
      <c r="C50" s="69" t="s">
        <v>159</v>
      </c>
      <c r="D50" s="31">
        <v>0</v>
      </c>
    </row>
    <row r="51" spans="1:4" x14ac:dyDescent="0.25">
      <c r="A51" s="2" t="s">
        <v>162</v>
      </c>
      <c r="B51" s="4" t="str">
        <f>'Методика оценки'!K203</f>
        <v>Наполняемость логопедических групп</v>
      </c>
      <c r="C51" s="69" t="s">
        <v>410</v>
      </c>
      <c r="D51" s="31">
        <v>0</v>
      </c>
    </row>
    <row r="52" spans="1:4" x14ac:dyDescent="0.25">
      <c r="A52" s="2" t="s">
        <v>163</v>
      </c>
      <c r="B52" s="4" t="str">
        <f>'Методика оценки'!K204</f>
        <v>Количество музыкальных руководителей в ДОО в отчетном году</v>
      </c>
      <c r="C52" s="69" t="s">
        <v>414</v>
      </c>
      <c r="D52" s="31">
        <v>1</v>
      </c>
    </row>
    <row r="53" spans="1:4" x14ac:dyDescent="0.25">
      <c r="A53" s="2" t="s">
        <v>164</v>
      </c>
      <c r="B53" s="4" t="str">
        <f>'Методика оценки'!K208</f>
        <v>Количество инструкторов по физической культуре в ДОО в отчетном году</v>
      </c>
      <c r="C53" s="69" t="s">
        <v>415</v>
      </c>
      <c r="D53" s="31">
        <v>1</v>
      </c>
    </row>
    <row r="54" spans="1:4" x14ac:dyDescent="0.25">
      <c r="A54" s="2" t="s">
        <v>165</v>
      </c>
      <c r="B54" s="4" t="str">
        <f>'Методика оценки'!K212</f>
        <v>Количество медицинских работников в ДОО в отчетном году</v>
      </c>
      <c r="C54" s="69" t="s">
        <v>416</v>
      </c>
      <c r="D54" s="31">
        <v>1</v>
      </c>
    </row>
    <row r="55" spans="1:4" ht="30" x14ac:dyDescent="0.25">
      <c r="A55" s="2" t="s">
        <v>166</v>
      </c>
      <c r="B55" s="4" t="str">
        <f>'Методика оценки'!K218</f>
        <v>Количество нештатных и аварийных ситуаций техногенного характера, возникших на территории ДОО (пожар, обрушение конструкций и т.п.)</v>
      </c>
      <c r="C55" s="69" t="s">
        <v>445</v>
      </c>
      <c r="D55" s="31">
        <v>0</v>
      </c>
    </row>
    <row r="56" spans="1:4" x14ac:dyDescent="0.25">
      <c r="A56" s="2" t="s">
        <v>167</v>
      </c>
      <c r="B56" s="4" t="str">
        <f>'Методика оценки'!K221</f>
        <v xml:space="preserve">Наличие системы водоснабжения </v>
      </c>
      <c r="C56" s="69" t="s">
        <v>446</v>
      </c>
      <c r="D56" s="31" t="s">
        <v>617</v>
      </c>
    </row>
    <row r="57" spans="1:4" x14ac:dyDescent="0.25">
      <c r="A57" s="2" t="s">
        <v>168</v>
      </c>
      <c r="B57" s="4" t="str">
        <f>'Методика оценки'!K224</f>
        <v>Наличие системы центрального отопления</v>
      </c>
      <c r="C57" s="69" t="s">
        <v>447</v>
      </c>
      <c r="D57" s="31" t="s">
        <v>617</v>
      </c>
    </row>
    <row r="58" spans="1:4" x14ac:dyDescent="0.25">
      <c r="A58" s="2" t="s">
        <v>169</v>
      </c>
      <c r="B58" s="4" t="str">
        <f>'Методика оценки'!K227</f>
        <v>Наличие канализации</v>
      </c>
      <c r="C58" s="69" t="s">
        <v>448</v>
      </c>
      <c r="D58" s="31" t="s">
        <v>617</v>
      </c>
    </row>
    <row r="59" spans="1:4" x14ac:dyDescent="0.25">
      <c r="A59" s="2" t="s">
        <v>170</v>
      </c>
      <c r="B59" s="4" t="str">
        <f>'Методика оценки'!K230</f>
        <v>Тип здания, в котором располагается ДОО</v>
      </c>
      <c r="C59" s="69" t="s">
        <v>449</v>
      </c>
      <c r="D59" s="31" t="s">
        <v>369</v>
      </c>
    </row>
    <row r="60" spans="1:4" x14ac:dyDescent="0.25">
      <c r="A60" s="2" t="s">
        <v>171</v>
      </c>
      <c r="B60" s="4" t="str">
        <f>'Методика оценки'!K234</f>
        <v>Состояние здания ДОО</v>
      </c>
      <c r="C60" s="69" t="s">
        <v>450</v>
      </c>
      <c r="D60" s="31" t="s">
        <v>160</v>
      </c>
    </row>
    <row r="61" spans="1:4" x14ac:dyDescent="0.25">
      <c r="A61" s="2" t="s">
        <v>172</v>
      </c>
      <c r="B61" s="4" t="str">
        <f>'Методика оценки'!K237</f>
        <v>Необходимость проведения в здании ДОО капитального ремонта</v>
      </c>
      <c r="C61" s="69" t="s">
        <v>451</v>
      </c>
      <c r="D61" s="31" t="s">
        <v>160</v>
      </c>
    </row>
    <row r="62" spans="1:4" x14ac:dyDescent="0.25">
      <c r="A62" s="2" t="s">
        <v>173</v>
      </c>
      <c r="B62" s="4" t="str">
        <f>'Методика оценки'!K240</f>
        <v xml:space="preserve"> Наличие тревожной кнопки или другой охранной сигнализации</v>
      </c>
      <c r="C62" s="69" t="s">
        <v>452</v>
      </c>
      <c r="D62" s="31" t="s">
        <v>617</v>
      </c>
    </row>
    <row r="63" spans="1:4" x14ac:dyDescent="0.25">
      <c r="A63" s="2" t="s">
        <v>174</v>
      </c>
      <c r="B63" s="4" t="str">
        <f>'Методика оценки'!K243</f>
        <v>Наличие работающей пожарной сигнализации</v>
      </c>
      <c r="C63" s="69" t="s">
        <v>453</v>
      </c>
      <c r="D63" s="31" t="s">
        <v>617</v>
      </c>
    </row>
    <row r="64" spans="1:4" x14ac:dyDescent="0.25">
      <c r="A64" s="2" t="s">
        <v>175</v>
      </c>
      <c r="B64" s="4" t="str">
        <f>'Методика оценки'!K246</f>
        <v>Наличие противопожарного оборудования</v>
      </c>
      <c r="C64" s="69" t="s">
        <v>454</v>
      </c>
      <c r="D64" s="31" t="s">
        <v>617</v>
      </c>
    </row>
    <row r="65" spans="1:4" x14ac:dyDescent="0.25">
      <c r="A65" s="2" t="s">
        <v>176</v>
      </c>
      <c r="B65" s="4" t="str">
        <f>'Методика оценки'!K249</f>
        <v>Наличие системы видеонаблюдения</v>
      </c>
      <c r="C65" s="69" t="s">
        <v>455</v>
      </c>
      <c r="D65" s="31" t="s">
        <v>617</v>
      </c>
    </row>
    <row r="66" spans="1:4" x14ac:dyDescent="0.25">
      <c r="A66" s="2" t="s">
        <v>177</v>
      </c>
      <c r="B66" s="4" t="str">
        <f>'Методика оценки'!K252</f>
        <v>Количество персональных компьютеров, доступных для использования детьми</v>
      </c>
      <c r="C66" s="69" t="s">
        <v>456</v>
      </c>
      <c r="D66" s="31">
        <v>3</v>
      </c>
    </row>
    <row r="67" spans="1:4" x14ac:dyDescent="0.25">
      <c r="A67" s="2" t="s">
        <v>178</v>
      </c>
      <c r="B67" s="4" t="str">
        <f>'Методика оценки'!K256</f>
        <v>Наличие периметрального ограждения территории ДОО, освещение территории</v>
      </c>
      <c r="C67" s="69" t="s">
        <v>457</v>
      </c>
      <c r="D67" s="31" t="s">
        <v>617</v>
      </c>
    </row>
    <row r="68" spans="1:4" x14ac:dyDescent="0.25">
      <c r="A68" s="2" t="s">
        <v>179</v>
      </c>
      <c r="B68" s="4" t="str">
        <f>'Методика оценки'!K259</f>
        <v>Наличие прогулочной площадки</v>
      </c>
      <c r="C68" s="69" t="s">
        <v>458</v>
      </c>
      <c r="D68" s="31" t="s">
        <v>617</v>
      </c>
    </row>
    <row r="69" spans="1:4" x14ac:dyDescent="0.25">
      <c r="A69" s="2" t="s">
        <v>180</v>
      </c>
      <c r="B69" s="4" t="str">
        <f>'Методика оценки'!K262</f>
        <v>Площадь групповых (игровых) комнат</v>
      </c>
      <c r="C69" s="69" t="s">
        <v>459</v>
      </c>
      <c r="D69" s="31">
        <v>399</v>
      </c>
    </row>
    <row r="70" spans="1:4" ht="45" x14ac:dyDescent="0.25">
      <c r="A70" s="4">
        <v>65</v>
      </c>
      <c r="B70" s="4" t="str">
        <f>'Методика оценки'!K266</f>
        <v>Площадь дополнительных помещений для занятий с детьми, предназначенных для поочередного использования всеми или несколькими детскими группами (музыкальный зал, физкультурный зал, бассейн, кабинет логопеда и др.)</v>
      </c>
      <c r="C70" s="69" t="s">
        <v>460</v>
      </c>
      <c r="D70" s="31">
        <v>50.2</v>
      </c>
    </row>
    <row r="71" spans="1:4" x14ac:dyDescent="0.25">
      <c r="A71" s="2" t="s">
        <v>181</v>
      </c>
      <c r="B71" s="4" t="str">
        <f>'Методика оценки'!K269</f>
        <v>Наличие оборудованного физкультурного зала</v>
      </c>
      <c r="C71" s="69" t="s">
        <v>461</v>
      </c>
      <c r="D71" s="31" t="s">
        <v>160</v>
      </c>
    </row>
    <row r="72" spans="1:4" x14ac:dyDescent="0.25">
      <c r="A72" s="2" t="s">
        <v>182</v>
      </c>
      <c r="B72" s="4" t="str">
        <f>'Методика оценки'!K272</f>
        <v>Наличие оборудованного музыкального зала</v>
      </c>
      <c r="C72" s="69" t="s">
        <v>462</v>
      </c>
      <c r="D72" s="31" t="s">
        <v>160</v>
      </c>
    </row>
    <row r="73" spans="1:4" x14ac:dyDescent="0.25">
      <c r="A73" s="2" t="s">
        <v>183</v>
      </c>
      <c r="B73" s="4" t="str">
        <f>'Методика оценки'!K275</f>
        <v>Наличие оборудованного крытого бассейна</v>
      </c>
      <c r="C73" s="69" t="s">
        <v>463</v>
      </c>
      <c r="D73" s="31" t="s">
        <v>160</v>
      </c>
    </row>
    <row r="74" spans="1:4" x14ac:dyDescent="0.25">
      <c r="A74" s="2" t="s">
        <v>184</v>
      </c>
      <c r="B74" s="4" t="str">
        <f>'Методика оценки'!K278</f>
        <v>Количество детей, пользующихся услугами бассейна в отчётном году</v>
      </c>
      <c r="C74" s="69" t="s">
        <v>464</v>
      </c>
      <c r="D74" s="31">
        <v>0</v>
      </c>
    </row>
    <row r="75" spans="1:4" x14ac:dyDescent="0.25">
      <c r="A75" s="2" t="s">
        <v>185</v>
      </c>
      <c r="B75" s="4" t="str">
        <f>'Методика оценки'!K283</f>
        <v>Наличие оборудованного медицинского кабинета</v>
      </c>
      <c r="C75" s="69" t="s">
        <v>465</v>
      </c>
      <c r="D75" s="31" t="s">
        <v>617</v>
      </c>
    </row>
    <row r="76" spans="1:4" x14ac:dyDescent="0.25">
      <c r="A76" s="2" t="s">
        <v>186</v>
      </c>
      <c r="B76" s="4" t="str">
        <f>'Методика оценки'!K286</f>
        <v>Наличие оборудованного процедурного кабинета</v>
      </c>
      <c r="C76" s="69" t="s">
        <v>466</v>
      </c>
      <c r="D76" s="31" t="s">
        <v>617</v>
      </c>
    </row>
    <row r="77" spans="1:4" x14ac:dyDescent="0.25">
      <c r="A77" s="2" t="s">
        <v>187</v>
      </c>
      <c r="B77" s="4" t="str">
        <f>'Методика оценки'!K289</f>
        <v>Наличие оборудованного изолятора</v>
      </c>
      <c r="C77" s="69" t="s">
        <v>467</v>
      </c>
      <c r="D77" s="31" t="s">
        <v>160</v>
      </c>
    </row>
    <row r="78" spans="1:4" x14ac:dyDescent="0.25">
      <c r="A78" s="2" t="s">
        <v>188</v>
      </c>
      <c r="B78" s="4" t="str">
        <f>'Методика оценки'!K292</f>
        <v>Наличие специального оборудованного кабинета педагога-психолога</v>
      </c>
      <c r="C78" s="69" t="s">
        <v>468</v>
      </c>
      <c r="D78" s="31" t="s">
        <v>160</v>
      </c>
    </row>
    <row r="79" spans="1:4" x14ac:dyDescent="0.25">
      <c r="A79" s="2" t="s">
        <v>189</v>
      </c>
      <c r="B79" s="4" t="str">
        <f>'Методика оценки'!K295</f>
        <v>Наличие специального оборудованного кабинета учителя-логопеда</v>
      </c>
      <c r="C79" s="69" t="s">
        <v>469</v>
      </c>
      <c r="D79" s="31" t="s">
        <v>160</v>
      </c>
    </row>
    <row r="80" spans="1:4" ht="30" x14ac:dyDescent="0.25">
      <c r="A80" s="2" t="s">
        <v>190</v>
      </c>
      <c r="B80" s="4" t="str">
        <f>'Методика оценки'!K302</f>
        <v>Оценка обеспеченности ДОО игрушками, указанная в Акте проверки готовности ДОО к 2014-2015 учебному году</v>
      </c>
      <c r="C80" s="69" t="s">
        <v>470</v>
      </c>
      <c r="D80" s="31" t="s">
        <v>373</v>
      </c>
    </row>
    <row r="81" spans="1:4" ht="45" x14ac:dyDescent="0.25">
      <c r="A81" s="2" t="s">
        <v>191</v>
      </c>
      <c r="B81" s="4" t="str">
        <f>'Методика оценки'!K307</f>
        <v>Оценка обеспеченности ДОО образовательными пособиями и их соответствия требованиям образовательных программ, указанная в Акте проверки готовности ДОО к 2014-2015 учебному году</v>
      </c>
      <c r="C81" s="69" t="s">
        <v>471</v>
      </c>
      <c r="D81" s="31" t="s">
        <v>373</v>
      </c>
    </row>
    <row r="82" spans="1:4" ht="30" x14ac:dyDescent="0.25">
      <c r="A82" s="2" t="s">
        <v>192</v>
      </c>
      <c r="B82" s="4" t="str">
        <f>'Методика оценки'!K312</f>
        <v>Оценка состояние пищеблока, указанная в Акте проверки готовности ДОО к 2014-2015 учебному году</v>
      </c>
      <c r="C82" s="69" t="s">
        <v>472</v>
      </c>
      <c r="D82" s="31" t="s">
        <v>373</v>
      </c>
    </row>
    <row r="83" spans="1:4" x14ac:dyDescent="0.25">
      <c r="A83" s="2" t="s">
        <v>193</v>
      </c>
      <c r="B83" s="4" t="str">
        <f>'Методика оценки'!K318</f>
        <v>Среднемесячная заработная плата педагогических работников ДОО</v>
      </c>
      <c r="C83" s="69" t="s">
        <v>473</v>
      </c>
      <c r="D83" s="31">
        <v>16787</v>
      </c>
    </row>
    <row r="84" spans="1:4" ht="30" x14ac:dyDescent="0.25">
      <c r="A84" s="2" t="s">
        <v>194</v>
      </c>
      <c r="B84" s="4" t="str">
        <f>'Методика оценки'!K319</f>
        <v>Среднемесячная заработная плата в сфере дошкольного образования в Чеченской Республике</v>
      </c>
      <c r="C84" s="69" t="s">
        <v>474</v>
      </c>
      <c r="D84" s="31">
        <v>18270.7</v>
      </c>
    </row>
    <row r="85" spans="1:4" x14ac:dyDescent="0.25">
      <c r="A85" s="2" t="s">
        <v>195</v>
      </c>
      <c r="B85" s="4" t="str">
        <f>'Методика оценки'!K322</f>
        <v>Средний размер родительской платы за услуги данного ДОО</v>
      </c>
      <c r="C85" s="69" t="s">
        <v>475</v>
      </c>
      <c r="D85" s="31">
        <v>1500</v>
      </c>
    </row>
    <row r="86" spans="1:4" x14ac:dyDescent="0.25">
      <c r="A86" s="2" t="s">
        <v>196</v>
      </c>
      <c r="B86" s="4" t="str">
        <f>'Методика оценки'!K323</f>
        <v>Средний размер родительской платы за услуги ДОО в Чеченской Республике</v>
      </c>
      <c r="C86" s="69" t="s">
        <v>476</v>
      </c>
      <c r="D86" s="31">
        <v>1500</v>
      </c>
    </row>
    <row r="87" spans="1:4" x14ac:dyDescent="0.25">
      <c r="A87" s="2" t="s">
        <v>197</v>
      </c>
      <c r="B87" s="4" t="str">
        <f>'Методика оценки'!K326</f>
        <v>Расходы на средства обучения:</v>
      </c>
      <c r="C87" s="69" t="s">
        <v>477</v>
      </c>
      <c r="D87" s="31">
        <v>2464000</v>
      </c>
    </row>
    <row r="88" spans="1:4" x14ac:dyDescent="0.25">
      <c r="A88" s="2" t="s">
        <v>198</v>
      </c>
      <c r="B88" s="2" t="str">
        <f>'Методика оценки'!K330</f>
        <v>Общий объём доходов от оказания дополнительных платных услуг</v>
      </c>
      <c r="C88" s="69" t="s">
        <v>478</v>
      </c>
      <c r="D88" s="31">
        <v>0</v>
      </c>
    </row>
    <row r="89" spans="1:4" x14ac:dyDescent="0.25">
      <c r="A89" s="2" t="s">
        <v>199</v>
      </c>
      <c r="B89" s="4" t="str">
        <f>'Методика оценки'!K337</f>
        <v>Ссылка на официальный сайт ДОО</v>
      </c>
      <c r="C89" s="69" t="s">
        <v>479</v>
      </c>
      <c r="D89" s="31" t="s">
        <v>617</v>
      </c>
    </row>
    <row r="90" spans="1:4" ht="30" x14ac:dyDescent="0.25">
      <c r="A90" s="2" t="s">
        <v>200</v>
      </c>
      <c r="B90" s="4" t="str">
        <f>'Методика оценки'!K340</f>
        <v>Ссылка на страницу официального сайта ДОО, содержащую учредительную и контактную информацию:</v>
      </c>
      <c r="C90" s="69" t="s">
        <v>480</v>
      </c>
      <c r="D90" s="31"/>
    </row>
    <row r="91" spans="1:4" x14ac:dyDescent="0.25">
      <c r="A91" s="2"/>
      <c r="B91" s="30" t="str">
        <f>'Методика оценки'!K341</f>
        <v>о дате создания ДОО</v>
      </c>
      <c r="C91" s="69" t="str">
        <f>'Методика оценки'!J341</f>
        <v>ИД85.1</v>
      </c>
      <c r="D91" s="31" t="s">
        <v>617</v>
      </c>
    </row>
    <row r="92" spans="1:4" x14ac:dyDescent="0.25">
      <c r="A92" s="2"/>
      <c r="B92" s="30" t="str">
        <f>'Методика оценки'!K344</f>
        <v>об учредителях ДОО</v>
      </c>
      <c r="C92" s="69" t="str">
        <f>'Методика оценки'!J344</f>
        <v>ИД85.2</v>
      </c>
      <c r="D92" s="31" t="s">
        <v>617</v>
      </c>
    </row>
    <row r="93" spans="1:4" x14ac:dyDescent="0.25">
      <c r="A93" s="2"/>
      <c r="B93" s="30" t="str">
        <f>'Методика оценки'!K347</f>
        <v>о месте нахождения ДОО</v>
      </c>
      <c r="C93" s="69" t="str">
        <f>'Методика оценки'!J347</f>
        <v>ИД85.3</v>
      </c>
      <c r="D93" s="31" t="s">
        <v>617</v>
      </c>
    </row>
    <row r="94" spans="1:4" x14ac:dyDescent="0.25">
      <c r="A94" s="2"/>
      <c r="B94" s="30" t="str">
        <f>'Методика оценки'!K350</f>
        <v>о графике работы ДОО</v>
      </c>
      <c r="C94" s="69" t="str">
        <f>'Методика оценки'!J350</f>
        <v>ИД85.4</v>
      </c>
      <c r="D94" s="31" t="s">
        <v>617</v>
      </c>
    </row>
    <row r="95" spans="1:4" x14ac:dyDescent="0.25">
      <c r="A95" s="2"/>
      <c r="B95" s="30" t="str">
        <f>'Методика оценки'!K353</f>
        <v>контактной информации ДОО (телефона, электронной почты)</v>
      </c>
      <c r="C95" s="69" t="str">
        <f>'Методика оценки'!J353</f>
        <v>ИД85.5</v>
      </c>
      <c r="D95" s="31" t="s">
        <v>617</v>
      </c>
    </row>
    <row r="96" spans="1:4" ht="30" x14ac:dyDescent="0.25">
      <c r="A96" s="2" t="s">
        <v>201</v>
      </c>
      <c r="B96" s="4" t="str">
        <f>'Методика оценки'!K356</f>
        <v>Ссылка на страницу официального сайта ДОО, содержащую сведения о педагогических работниках ДОО</v>
      </c>
      <c r="C96" s="69" t="s">
        <v>481</v>
      </c>
      <c r="D96" s="31" t="s">
        <v>617</v>
      </c>
    </row>
    <row r="97" spans="1:4" ht="30" x14ac:dyDescent="0.25">
      <c r="A97" s="2" t="s">
        <v>202</v>
      </c>
      <c r="B97" s="4" t="str">
        <f>'Методика оценки'!K359</f>
        <v>Ссылка на страницу официального сайта ДОО, содержащую информацию о системе управления:</v>
      </c>
      <c r="C97" s="69" t="s">
        <v>482</v>
      </c>
      <c r="D97" s="31"/>
    </row>
    <row r="98" spans="1:4" x14ac:dyDescent="0.25">
      <c r="A98" s="2"/>
      <c r="B98" s="30" t="str">
        <f>'Методика оценки'!K360</f>
        <v>об органах управления</v>
      </c>
      <c r="C98" s="69" t="str">
        <f>'Методика оценки'!J360</f>
        <v>ИД87.1</v>
      </c>
      <c r="D98" s="31" t="s">
        <v>160</v>
      </c>
    </row>
    <row r="99" spans="1:4" x14ac:dyDescent="0.25">
      <c r="A99" s="2"/>
      <c r="B99" s="30" t="str">
        <f>'Методика оценки'!K363</f>
        <v>о руководителях органов управления</v>
      </c>
      <c r="C99" s="69" t="str">
        <f>'Методика оценки'!J363</f>
        <v>ИД87.2</v>
      </c>
      <c r="D99" s="31" t="s">
        <v>160</v>
      </c>
    </row>
    <row r="100" spans="1:4" ht="30" x14ac:dyDescent="0.25">
      <c r="A100" s="2" t="s">
        <v>203</v>
      </c>
      <c r="B100" s="4" t="str">
        <f>'Методика оценки'!K366</f>
        <v>Ссылка на страницу официального сайта ДОО, содержащую отчет о результатах самообследования ДОО, подписанный руководителем ДОО и заверенный печатью</v>
      </c>
      <c r="C100" s="69" t="s">
        <v>483</v>
      </c>
      <c r="D100" s="31" t="s">
        <v>160</v>
      </c>
    </row>
    <row r="101" spans="1:4" ht="30" x14ac:dyDescent="0.25">
      <c r="A101" s="2" t="s">
        <v>204</v>
      </c>
      <c r="B101" s="4" t="str">
        <f>'Методика оценки'!K369</f>
        <v>Ссылка на страницу официального сайта ДОО, содержащую информацию о материально-технического обеспечении образовательной деятельности в ДОО.</v>
      </c>
      <c r="C101" s="69" t="s">
        <v>484</v>
      </c>
      <c r="D101" s="31" t="s">
        <v>160</v>
      </c>
    </row>
    <row r="102" spans="1:4" ht="30" x14ac:dyDescent="0.25">
      <c r="A102" s="2" t="s">
        <v>205</v>
      </c>
      <c r="B102" s="4" t="str">
        <f>'Методика оценки'!K372</f>
        <v>Ссылка на страницу официального сайта ДОО, содержащую информацию об образовательном процессе и методических материалах:</v>
      </c>
      <c r="C102" s="69" t="s">
        <v>485</v>
      </c>
      <c r="D102" s="31"/>
    </row>
    <row r="103" spans="1:4" x14ac:dyDescent="0.25">
      <c r="A103" s="2"/>
      <c r="B103" s="30" t="str">
        <f>'Методика оценки'!K373</f>
        <v>образовательную программу ДОО</v>
      </c>
      <c r="C103" s="69" t="str">
        <f>'Методика оценки'!J373</f>
        <v>ИД90.1</v>
      </c>
      <c r="D103" s="31" t="s">
        <v>617</v>
      </c>
    </row>
    <row r="104" spans="1:4" x14ac:dyDescent="0.25">
      <c r="A104" s="2"/>
      <c r="B104" s="30" t="str">
        <f>'Методика оценки'!K376</f>
        <v>календарный учебный график ДОО</v>
      </c>
      <c r="C104" s="69" t="str">
        <f>'Методика оценки'!J376</f>
        <v>ИД90.2</v>
      </c>
      <c r="D104" s="31" t="s">
        <v>160</v>
      </c>
    </row>
    <row r="105" spans="1:4" x14ac:dyDescent="0.25">
      <c r="A105" s="2"/>
      <c r="B105" s="30" t="str">
        <f>'Методика оценки'!K379</f>
        <v>методические материалы ДОО</v>
      </c>
      <c r="C105" s="69" t="str">
        <f>'Методика оценки'!J379</f>
        <v>ИД90.3</v>
      </c>
      <c r="D105" s="31" t="s">
        <v>160</v>
      </c>
    </row>
    <row r="106" spans="1:4" ht="30" x14ac:dyDescent="0.25">
      <c r="A106" s="2" t="s">
        <v>206</v>
      </c>
      <c r="B106" s="4" t="str">
        <f>'Методика оценки'!K382</f>
        <v>Ссылка на страницу официального сайта ДОО, содержащую информацию о предписаниях надзорных органов, отчетов об исполнении таких предписаний.</v>
      </c>
      <c r="C106" s="69" t="s">
        <v>486</v>
      </c>
      <c r="D106" s="31" t="s">
        <v>160</v>
      </c>
    </row>
    <row r="107" spans="1:4" ht="30" x14ac:dyDescent="0.25">
      <c r="A107" s="2" t="s">
        <v>207</v>
      </c>
      <c r="B107" s="4" t="str">
        <f>'Методика оценки'!K385</f>
        <v>Ссылка на страницу официального сайта ДОО, содержащую электронную форму обратной связи (для отправки жалоб, предложений и пр.)</v>
      </c>
      <c r="C107" s="69" t="s">
        <v>487</v>
      </c>
      <c r="D107" s="31" t="s">
        <v>617</v>
      </c>
    </row>
    <row r="108" spans="1:4" ht="30" x14ac:dyDescent="0.25">
      <c r="A108" s="2" t="s">
        <v>208</v>
      </c>
      <c r="B108" s="4" t="str">
        <f>'Методика оценки'!K388</f>
        <v>Ссылка на страницу официального сайта ДОО, содержащую ежегодный публичный доклад ДОО</v>
      </c>
      <c r="C108" s="69" t="s">
        <v>488</v>
      </c>
      <c r="D108" s="31" t="s">
        <v>160</v>
      </c>
    </row>
    <row r="109" spans="1:4" x14ac:dyDescent="0.25">
      <c r="A109" s="2" t="s">
        <v>209</v>
      </c>
      <c r="B109" s="4" t="str">
        <f>'Методика оценки'!K391</f>
        <v>Используемые дополнительные формы информирования родителей:</v>
      </c>
      <c r="C109" s="69" t="s">
        <v>489</v>
      </c>
      <c r="D109" s="31">
        <v>3</v>
      </c>
    </row>
    <row r="110" spans="1:4" x14ac:dyDescent="0.25">
      <c r="A110" s="2" t="s">
        <v>210</v>
      </c>
      <c r="B110" s="4" t="str">
        <f>'Методика оценки'!K401</f>
        <v>Наличие локальных актов ДОО по государственно-общественному  управлению</v>
      </c>
      <c r="C110" s="69" t="s">
        <v>490</v>
      </c>
      <c r="D110" s="31" t="s">
        <v>160</v>
      </c>
    </row>
    <row r="111" spans="1:4" ht="30" x14ac:dyDescent="0.25">
      <c r="A111" s="2" t="s">
        <v>211</v>
      </c>
      <c r="B111" s="4" t="str">
        <f>'Методика оценки'!K404</f>
        <v>Наличие подписанного руководителем ДОО и заверенного печатью отчета самообследования ДОО</v>
      </c>
      <c r="C111" s="69" t="s">
        <v>491</v>
      </c>
      <c r="D111" s="31" t="s">
        <v>160</v>
      </c>
    </row>
    <row r="112" spans="1:4" x14ac:dyDescent="0.25">
      <c r="A112" s="2" t="s">
        <v>212</v>
      </c>
      <c r="B112" s="4" t="str">
        <f>'Методика оценки'!K407</f>
        <v>Наличие долгосрочной программы развития ДОО (от 3 до 5 лет)</v>
      </c>
      <c r="C112" s="69" t="s">
        <v>492</v>
      </c>
      <c r="D112" s="31" t="s">
        <v>160</v>
      </c>
    </row>
    <row r="113" spans="1:4" ht="30" x14ac:dyDescent="0.25">
      <c r="A113" s="2" t="s">
        <v>213</v>
      </c>
      <c r="B113" s="4" t="str">
        <f>'Методика оценки'!K410</f>
        <v>Является ли ДОО экспериментальной площадкой федерального, регионального или муниципального уровня</v>
      </c>
      <c r="C113" s="69" t="s">
        <v>493</v>
      </c>
      <c r="D113" s="31" t="s">
        <v>160</v>
      </c>
    </row>
    <row r="114" spans="1:4" x14ac:dyDescent="0.25">
      <c r="A114" s="2" t="s">
        <v>214</v>
      </c>
      <c r="B114" s="4" t="str">
        <f>'Методика оценки'!K415</f>
        <v>Участие ДОО в конкурсах  федерального, регионального и муниципального уровня</v>
      </c>
      <c r="C114" s="69" t="s">
        <v>494</v>
      </c>
      <c r="D114" s="31" t="s">
        <v>160</v>
      </c>
    </row>
    <row r="115" spans="1:4" ht="30" x14ac:dyDescent="0.25">
      <c r="A115" s="2" t="s">
        <v>215</v>
      </c>
      <c r="B115" s="4" t="str">
        <f>'Методика оценки'!K420</f>
        <v>Наличие у ДОО призового места или гранта федерального, регионального или муниципального уровня</v>
      </c>
      <c r="C115" s="69" t="s">
        <v>495</v>
      </c>
      <c r="D115" s="31" t="s">
        <v>160</v>
      </c>
    </row>
    <row r="116" spans="1:4" x14ac:dyDescent="0.25">
      <c r="A116" s="2" t="s">
        <v>216</v>
      </c>
      <c r="B116" s="4" t="str">
        <f>'Методика оценки'!K425</f>
        <v>Количество сотрудников ДОО, переведенных на эффективный контракт</v>
      </c>
      <c r="C116" s="69" t="s">
        <v>496</v>
      </c>
      <c r="D116" s="31">
        <v>27</v>
      </c>
    </row>
    <row r="117" spans="1:4" x14ac:dyDescent="0.25">
      <c r="A117" s="2" t="s">
        <v>217</v>
      </c>
      <c r="B117" s="4" t="str">
        <f>'Методика оценки'!K426</f>
        <v>Количество сотрудников ДОО</v>
      </c>
      <c r="C117" s="69" t="s">
        <v>497</v>
      </c>
      <c r="D117" s="31">
        <v>28</v>
      </c>
    </row>
    <row r="118" spans="1:4" x14ac:dyDescent="0.25">
      <c r="A118" s="2" t="s">
        <v>621</v>
      </c>
      <c r="B118" s="4" t="str">
        <f>'Методика оценки'!K430</f>
        <v xml:space="preserve">Общий объём кредиторской задолженности у ДОО </v>
      </c>
      <c r="C118" s="69" t="s">
        <v>602</v>
      </c>
      <c r="D118" s="31">
        <v>0</v>
      </c>
    </row>
    <row r="119" spans="1:4" x14ac:dyDescent="0.25">
      <c r="A119" s="2" t="s">
        <v>622</v>
      </c>
      <c r="B119" s="4" t="str">
        <f>'Методика оценки'!K431</f>
        <v>Общий объём расходов ДОО</v>
      </c>
      <c r="C119" s="69" t="s">
        <v>603</v>
      </c>
      <c r="D119" s="31">
        <v>9633700</v>
      </c>
    </row>
    <row r="120" spans="1:4" x14ac:dyDescent="0.25">
      <c r="A120" s="2" t="s">
        <v>623</v>
      </c>
      <c r="B120" s="4" t="str">
        <f>'Методика оценки'!K435</f>
        <v>Общий объём просроченной кредиторской задолженности подведомственных</v>
      </c>
      <c r="C120" s="69" t="s">
        <v>604</v>
      </c>
      <c r="D120" s="31">
        <v>0</v>
      </c>
    </row>
    <row r="121" spans="1:4" ht="45" x14ac:dyDescent="0.25">
      <c r="A121" s="2" t="s">
        <v>624</v>
      </c>
      <c r="B121" s="4" t="str">
        <f>'Методика оценки'!K439</f>
        <v>Доля выполненных на 100% показателей, характеризующих качество и объём предоставления услуги в рамках государственного (муниципального) задания (в общем объёме таких показателей)</v>
      </c>
      <c r="C121" s="69" t="s">
        <v>605</v>
      </c>
      <c r="D121" s="31">
        <v>100</v>
      </c>
    </row>
    <row r="122" spans="1:4" x14ac:dyDescent="0.25">
      <c r="A122" s="2" t="s">
        <v>625</v>
      </c>
      <c r="B122" s="4" t="str">
        <f>'Методика оценки'!K442</f>
        <v xml:space="preserve">Количество предписаний надзорных органов </v>
      </c>
      <c r="C122" s="69" t="s">
        <v>606</v>
      </c>
      <c r="D122" s="31">
        <v>0</v>
      </c>
    </row>
    <row r="123" spans="1:4" ht="30" x14ac:dyDescent="0.25">
      <c r="A123" s="2" t="s">
        <v>626</v>
      </c>
      <c r="B123" s="4" t="str">
        <f>'Методика оценки'!K446</f>
        <v xml:space="preserve">Количество зарегистрированных  жалоб на деятельность ДОО со стороны родителей воспитанников </v>
      </c>
      <c r="C123" s="69" t="s">
        <v>613</v>
      </c>
      <c r="D123" s="31">
        <v>0</v>
      </c>
    </row>
  </sheetData>
  <sheetProtection password="CF7A" sheet="1" objects="1" scenarios="1"/>
  <autoFilter ref="A5:D5"/>
  <mergeCells count="4">
    <mergeCell ref="A3:A4"/>
    <mergeCell ref="B3:B4"/>
    <mergeCell ref="C3:C4"/>
    <mergeCell ref="A1:D1"/>
  </mergeCells>
  <dataValidations count="1">
    <dataValidation type="decimal" allowBlank="1" showInputMessage="1" showErrorMessage="1" sqref="D119">
      <formula1>0</formula1>
      <formula2>10000000000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sheetPr>
  <dimension ref="A1:J5"/>
  <sheetViews>
    <sheetView workbookViewId="0">
      <selection activeCell="Q17" sqref="Q17"/>
    </sheetView>
  </sheetViews>
  <sheetFormatPr defaultColWidth="9.140625" defaultRowHeight="15" x14ac:dyDescent="0.25"/>
  <cols>
    <col min="1" max="1" width="5.28515625" style="5" customWidth="1"/>
    <col min="2" max="2" width="15.28515625" style="5" customWidth="1"/>
    <col min="3" max="3" width="10.7109375" style="5" customWidth="1"/>
    <col min="4" max="4" width="8.5703125" style="5" bestFit="1" customWidth="1"/>
    <col min="5" max="5" width="5.140625" style="5" bestFit="1" customWidth="1"/>
    <col min="6" max="8" width="6.7109375" style="5" customWidth="1"/>
    <col min="9" max="9" width="8.5703125" style="5" bestFit="1" customWidth="1"/>
    <col min="10" max="10" width="6.7109375" style="5" bestFit="1" customWidth="1"/>
    <col min="11" max="16384" width="9.140625" style="5"/>
  </cols>
  <sheetData>
    <row r="1" spans="1:10" ht="20.25" x14ac:dyDescent="0.25">
      <c r="A1" s="47" t="s">
        <v>21</v>
      </c>
      <c r="B1" s="47"/>
      <c r="C1" s="47"/>
      <c r="D1" s="47"/>
      <c r="E1" s="47"/>
      <c r="F1" s="47"/>
      <c r="G1" s="47"/>
      <c r="H1" s="47"/>
      <c r="I1" s="47"/>
      <c r="J1" s="47"/>
    </row>
    <row r="3" spans="1:10" ht="28.5" x14ac:dyDescent="0.25">
      <c r="A3" s="35" t="s">
        <v>374</v>
      </c>
      <c r="B3" s="35" t="str">
        <f>'Рейтинг Свод'!A3:A3</f>
        <v>Критерии</v>
      </c>
      <c r="C3" s="35" t="s">
        <v>18</v>
      </c>
      <c r="D3" s="34" t="str">
        <f>'Методика оценки'!A6</f>
        <v>К1</v>
      </c>
      <c r="E3" s="34" t="str">
        <f>'Методика оценки'!A78</f>
        <v>К2</v>
      </c>
      <c r="F3" s="34" t="str">
        <f>'Методика оценки'!A108</f>
        <v>К3</v>
      </c>
      <c r="G3" s="34" t="str">
        <f>'Методика оценки'!A217</f>
        <v>К4</v>
      </c>
      <c r="H3" s="34" t="str">
        <f>'Методика оценки'!A317</f>
        <v>К5</v>
      </c>
      <c r="I3" s="34" t="str">
        <f>'Методика оценки'!A336</f>
        <v>К6</v>
      </c>
      <c r="J3" s="34" t="str">
        <f>'Методика оценки'!A400</f>
        <v>К7</v>
      </c>
    </row>
    <row r="4" spans="1:10" x14ac:dyDescent="0.25">
      <c r="A4" s="4"/>
      <c r="B4" s="4"/>
      <c r="C4" s="4"/>
      <c r="D4" s="4"/>
      <c r="E4" s="4"/>
      <c r="F4" s="4"/>
      <c r="G4" s="4"/>
      <c r="H4" s="4"/>
      <c r="I4" s="4"/>
      <c r="J4" s="4"/>
    </row>
    <row r="5" spans="1:10" ht="60" x14ac:dyDescent="0.25">
      <c r="A5" s="44">
        <v>1</v>
      </c>
      <c r="B5" s="44" t="s">
        <v>715</v>
      </c>
      <c r="C5" s="32">
        <f>'Рейтинг Свод'!D5</f>
        <v>58.332999999999998</v>
      </c>
      <c r="D5" s="45">
        <f>SUM('Рейтинг Свод'!D7:D18)</f>
        <v>50</v>
      </c>
      <c r="E5" s="45">
        <f>SUM('Рейтинг Свод'!D20:D24)</f>
        <v>100</v>
      </c>
      <c r="F5" s="46">
        <f>SUM('Рейтинг Свод'!D26:D41)</f>
        <v>38</v>
      </c>
      <c r="G5" s="46">
        <f>SUM('Рейтинг Свод'!D43:D70)</f>
        <v>67</v>
      </c>
      <c r="H5" s="46">
        <f>SUM('Рейтинг Свод'!D72:D75)</f>
        <v>50</v>
      </c>
      <c r="I5" s="46">
        <f>'Рейтинг Свод'!D77+'Рейтинг Свод'!D78+'Рейтинг Свод'!D84+'Рейтинг Свод'!D85+'Рейтинг Свод'!D88+'Рейтинг Свод'!D89+'Рейтинг Свод'!D90+'Рейтинг Свод'!D94+'Рейтинг Свод'!D95+'Рейтинг Свод'!D96+'Рейтинг Свод'!D97</f>
        <v>38.33</v>
      </c>
      <c r="J5" s="46">
        <f>SUM('Рейтинг Свод'!D99:D110)</f>
        <v>60</v>
      </c>
    </row>
  </sheetData>
  <sheetProtection password="CF7A" sheet="1" objects="1" scenarios="1"/>
  <autoFilter ref="A4:J4"/>
  <mergeCells count="1">
    <mergeCell ref="A1:J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sheetPr>
  <dimension ref="A1:M449"/>
  <sheetViews>
    <sheetView zoomScale="90" zoomScaleNormal="90" workbookViewId="0">
      <selection activeCell="F15" sqref="F15"/>
    </sheetView>
  </sheetViews>
  <sheetFormatPr defaultColWidth="9.140625" defaultRowHeight="15" outlineLevelRow="1" x14ac:dyDescent="0.25"/>
  <cols>
    <col min="1" max="1" width="10.7109375" style="81" customWidth="1"/>
    <col min="2" max="2" width="35.7109375" style="81" customWidth="1"/>
    <col min="3" max="3" width="35.7109375" style="54" customWidth="1"/>
    <col min="4" max="4" width="10.7109375" style="83" customWidth="1"/>
    <col min="5" max="5" width="10.7109375" style="84" customWidth="1"/>
    <col min="6" max="6" width="28.28515625" style="54" customWidth="1"/>
    <col min="7" max="7" width="5.140625" style="84" customWidth="1"/>
    <col min="8" max="8" width="18.7109375" style="84" customWidth="1"/>
    <col min="9" max="9" width="13.140625" style="84" customWidth="1"/>
    <col min="10" max="10" width="10.7109375" style="84" customWidth="1"/>
    <col min="11" max="11" width="35.7109375" style="54" customWidth="1"/>
    <col min="12" max="12" width="30.42578125" style="54" customWidth="1"/>
    <col min="13" max="13" width="21.140625" style="6" customWidth="1"/>
    <col min="14" max="16384" width="9.140625" style="6"/>
  </cols>
  <sheetData>
    <row r="1" spans="1:13" ht="20.25" x14ac:dyDescent="0.25">
      <c r="A1" s="82" t="s">
        <v>22</v>
      </c>
      <c r="B1" s="82"/>
      <c r="C1" s="82"/>
      <c r="D1" s="82"/>
      <c r="E1" s="82"/>
      <c r="F1" s="82"/>
      <c r="G1" s="82"/>
      <c r="H1" s="82"/>
      <c r="I1" s="82"/>
      <c r="J1" s="82"/>
      <c r="K1" s="82"/>
      <c r="L1" s="82"/>
    </row>
    <row r="3" spans="1:13" ht="25.5" customHeight="1" x14ac:dyDescent="0.25">
      <c r="A3" s="102" t="s">
        <v>19</v>
      </c>
      <c r="B3" s="102" t="s">
        <v>716</v>
      </c>
      <c r="C3" s="103" t="s">
        <v>717</v>
      </c>
      <c r="D3" s="104" t="s">
        <v>35</v>
      </c>
      <c r="E3" s="105" t="s">
        <v>32</v>
      </c>
      <c r="F3" s="105" t="s">
        <v>33</v>
      </c>
      <c r="G3" s="105"/>
      <c r="H3" s="107" t="s">
        <v>34</v>
      </c>
      <c r="I3" s="108"/>
      <c r="J3" s="109"/>
      <c r="K3" s="106" t="s">
        <v>37</v>
      </c>
      <c r="L3" s="103" t="s">
        <v>1</v>
      </c>
    </row>
    <row r="4" spans="1:13" x14ac:dyDescent="0.25">
      <c r="A4" s="53"/>
      <c r="B4" s="53"/>
      <c r="C4" s="8"/>
      <c r="D4" s="70"/>
      <c r="E4" s="62"/>
      <c r="F4" s="8"/>
      <c r="G4" s="62"/>
      <c r="H4" s="62"/>
      <c r="I4" s="62"/>
      <c r="J4" s="62"/>
      <c r="K4" s="8"/>
      <c r="L4" s="8"/>
    </row>
    <row r="5" spans="1:13" x14ac:dyDescent="0.25">
      <c r="A5" s="53"/>
      <c r="B5" s="53" t="s">
        <v>18</v>
      </c>
      <c r="C5" s="8"/>
      <c r="D5" s="23">
        <f>D6+D78+D108+D217+D317+D336+D400</f>
        <v>1</v>
      </c>
      <c r="E5" s="32"/>
      <c r="F5" s="32"/>
      <c r="G5" s="32"/>
      <c r="H5" s="62"/>
      <c r="I5" s="62"/>
      <c r="J5" s="62"/>
      <c r="K5" s="8"/>
      <c r="L5" s="8"/>
    </row>
    <row r="6" spans="1:13" ht="42" customHeight="1" x14ac:dyDescent="0.25">
      <c r="A6" s="55" t="s">
        <v>20</v>
      </c>
      <c r="B6" s="48" t="s">
        <v>30</v>
      </c>
      <c r="C6" s="48" t="s">
        <v>2</v>
      </c>
      <c r="D6" s="56">
        <v>0.2</v>
      </c>
      <c r="E6" s="57"/>
      <c r="F6" s="57"/>
      <c r="G6" s="57"/>
      <c r="H6" s="58"/>
      <c r="I6" s="58"/>
      <c r="J6" s="58"/>
      <c r="K6" s="48"/>
      <c r="L6" s="48"/>
    </row>
    <row r="7" spans="1:13" ht="75" x14ac:dyDescent="0.25">
      <c r="A7" s="10" t="s">
        <v>36</v>
      </c>
      <c r="B7" s="10"/>
      <c r="C7" s="9" t="s">
        <v>640</v>
      </c>
      <c r="D7" s="59">
        <v>0.05</v>
      </c>
      <c r="E7" s="59"/>
      <c r="F7" s="9" t="s">
        <v>402</v>
      </c>
      <c r="G7" s="59"/>
      <c r="H7" s="59"/>
      <c r="I7" s="61"/>
      <c r="J7" s="61" t="s">
        <v>10</v>
      </c>
      <c r="K7" s="9" t="s">
        <v>223</v>
      </c>
      <c r="L7" s="9" t="s">
        <v>148</v>
      </c>
      <c r="M7" s="22"/>
    </row>
    <row r="8" spans="1:13" x14ac:dyDescent="0.25">
      <c r="A8" s="53"/>
      <c r="B8" s="52"/>
      <c r="C8" s="8"/>
      <c r="D8" s="23"/>
      <c r="E8" s="32">
        <v>0</v>
      </c>
      <c r="F8" s="32"/>
      <c r="G8" s="32" t="s">
        <v>38</v>
      </c>
      <c r="H8" s="62">
        <v>0</v>
      </c>
      <c r="I8" s="62" t="s">
        <v>39</v>
      </c>
      <c r="J8" s="24">
        <v>0</v>
      </c>
      <c r="K8" s="8"/>
      <c r="L8" s="8"/>
    </row>
    <row r="9" spans="1:13" x14ac:dyDescent="0.25">
      <c r="A9" s="53"/>
      <c r="B9" s="52"/>
      <c r="C9" s="8"/>
      <c r="D9" s="23"/>
      <c r="E9" s="32">
        <v>50</v>
      </c>
      <c r="F9" s="62"/>
      <c r="G9" s="62" t="s">
        <v>38</v>
      </c>
      <c r="H9" s="62">
        <v>1</v>
      </c>
      <c r="I9" s="62" t="s">
        <v>39</v>
      </c>
      <c r="J9" s="62">
        <v>3</v>
      </c>
      <c r="K9" s="8"/>
      <c r="L9" s="8"/>
    </row>
    <row r="10" spans="1:13" x14ac:dyDescent="0.25">
      <c r="A10" s="53"/>
      <c r="B10" s="52"/>
      <c r="C10" s="8"/>
      <c r="D10" s="23"/>
      <c r="E10" s="32">
        <v>100</v>
      </c>
      <c r="F10" s="32"/>
      <c r="G10" s="32" t="s">
        <v>38</v>
      </c>
      <c r="H10" s="62">
        <v>4</v>
      </c>
      <c r="I10" s="62" t="s">
        <v>39</v>
      </c>
      <c r="J10" s="62" t="s">
        <v>2</v>
      </c>
      <c r="K10" s="8"/>
      <c r="L10" s="8"/>
    </row>
    <row r="11" spans="1:13" x14ac:dyDescent="0.25">
      <c r="A11" s="53"/>
      <c r="B11" s="52"/>
      <c r="C11" s="8"/>
      <c r="D11" s="23"/>
      <c r="E11" s="32"/>
      <c r="F11" s="32"/>
      <c r="G11" s="32"/>
      <c r="H11" s="62"/>
      <c r="I11" s="62"/>
      <c r="J11" s="62"/>
      <c r="K11" s="8"/>
      <c r="L11" s="8"/>
    </row>
    <row r="12" spans="1:13" ht="60" x14ac:dyDescent="0.25">
      <c r="A12" s="10" t="s">
        <v>40</v>
      </c>
      <c r="B12" s="10"/>
      <c r="C12" s="9" t="s">
        <v>641</v>
      </c>
      <c r="D12" s="59">
        <v>0.1</v>
      </c>
      <c r="E12" s="59"/>
      <c r="F12" s="9" t="s">
        <v>379</v>
      </c>
      <c r="G12" s="61"/>
      <c r="H12" s="61"/>
      <c r="I12" s="61"/>
      <c r="J12" s="61" t="s">
        <v>11</v>
      </c>
      <c r="K12" s="9" t="s">
        <v>226</v>
      </c>
      <c r="L12" s="9" t="s">
        <v>28</v>
      </c>
    </row>
    <row r="13" spans="1:13" x14ac:dyDescent="0.25">
      <c r="A13" s="53"/>
      <c r="B13" s="52"/>
      <c r="C13" s="8"/>
      <c r="D13" s="23"/>
      <c r="E13" s="32">
        <v>0</v>
      </c>
      <c r="F13" s="32"/>
      <c r="G13" s="32"/>
      <c r="H13" s="62" t="s">
        <v>160</v>
      </c>
      <c r="I13" s="62"/>
      <c r="J13" s="62"/>
      <c r="K13" s="8"/>
      <c r="L13" s="8"/>
    </row>
    <row r="14" spans="1:13" x14ac:dyDescent="0.25">
      <c r="A14" s="53"/>
      <c r="B14" s="52"/>
      <c r="C14" s="8"/>
      <c r="D14" s="23"/>
      <c r="E14" s="32">
        <v>100</v>
      </c>
      <c r="F14" s="32"/>
      <c r="G14" s="32"/>
      <c r="H14" s="62" t="s">
        <v>617</v>
      </c>
      <c r="I14" s="62"/>
      <c r="J14" s="62"/>
      <c r="K14" s="8"/>
      <c r="L14" s="8"/>
    </row>
    <row r="15" spans="1:13" ht="45" x14ac:dyDescent="0.25">
      <c r="A15" s="10" t="s">
        <v>378</v>
      </c>
      <c r="B15" s="10"/>
      <c r="C15" s="9" t="s">
        <v>642</v>
      </c>
      <c r="D15" s="59">
        <v>0.05</v>
      </c>
      <c r="E15" s="59">
        <f>IF(H15&lt;='Методика оценки'!J16,'Методика оценки'!E16,IF('Методика оценки'!H17&lt;=H15&lt;='Методика оценки'!J17,'Методика оценки'!E17,IF(H15&gt;='Методика оценки'!H18,'Методика оценки'!E18,'Методика оценки'!E17)))</f>
        <v>0</v>
      </c>
      <c r="F15" s="9" t="s">
        <v>381</v>
      </c>
      <c r="G15" s="61"/>
      <c r="H15" s="61"/>
      <c r="I15" s="61"/>
      <c r="J15" s="61" t="s">
        <v>12</v>
      </c>
      <c r="K15" s="9" t="s">
        <v>324</v>
      </c>
      <c r="L15" s="9" t="s">
        <v>28</v>
      </c>
    </row>
    <row r="16" spans="1:13" x14ac:dyDescent="0.25">
      <c r="A16" s="53"/>
      <c r="B16" s="53"/>
      <c r="C16" s="8"/>
      <c r="D16" s="23"/>
      <c r="E16" s="62">
        <v>0</v>
      </c>
      <c r="F16" s="62" t="s">
        <v>44</v>
      </c>
      <c r="G16" s="62" t="s">
        <v>43</v>
      </c>
      <c r="H16" s="62">
        <v>0</v>
      </c>
      <c r="I16" s="62" t="s">
        <v>39</v>
      </c>
      <c r="J16" s="62">
        <v>1</v>
      </c>
      <c r="K16" s="8" t="s">
        <v>96</v>
      </c>
      <c r="L16" s="8"/>
    </row>
    <row r="17" spans="1:12" ht="30" x14ac:dyDescent="0.25">
      <c r="A17" s="53"/>
      <c r="B17" s="53"/>
      <c r="C17" s="8"/>
      <c r="D17" s="23"/>
      <c r="E17" s="62">
        <v>50</v>
      </c>
      <c r="F17" s="62"/>
      <c r="G17" s="62" t="s">
        <v>43</v>
      </c>
      <c r="H17" s="62">
        <v>2</v>
      </c>
      <c r="I17" s="62" t="s">
        <v>39</v>
      </c>
      <c r="J17" s="62">
        <v>4</v>
      </c>
      <c r="K17" s="8" t="s">
        <v>97</v>
      </c>
      <c r="L17" s="8"/>
    </row>
    <row r="18" spans="1:12" x14ac:dyDescent="0.25">
      <c r="A18" s="53"/>
      <c r="B18" s="53"/>
      <c r="C18" s="8"/>
      <c r="D18" s="23"/>
      <c r="E18" s="62">
        <v>100</v>
      </c>
      <c r="F18" s="62"/>
      <c r="G18" s="62" t="s">
        <v>43</v>
      </c>
      <c r="H18" s="62">
        <v>5</v>
      </c>
      <c r="I18" s="62" t="s">
        <v>39</v>
      </c>
      <c r="J18" s="62">
        <v>6</v>
      </c>
      <c r="K18" s="8" t="s">
        <v>98</v>
      </c>
      <c r="L18" s="8"/>
    </row>
    <row r="19" spans="1:12" ht="30" x14ac:dyDescent="0.25">
      <c r="A19" s="53"/>
      <c r="B19" s="53"/>
      <c r="C19" s="8"/>
      <c r="D19" s="23"/>
      <c r="E19" s="62"/>
      <c r="F19" s="62"/>
      <c r="G19" s="62"/>
      <c r="H19" s="62"/>
      <c r="I19" s="62"/>
      <c r="J19" s="62"/>
      <c r="K19" s="8" t="s">
        <v>99</v>
      </c>
      <c r="L19" s="8"/>
    </row>
    <row r="20" spans="1:12" ht="30" x14ac:dyDescent="0.25">
      <c r="A20" s="53"/>
      <c r="B20" s="53"/>
      <c r="C20" s="8"/>
      <c r="D20" s="23"/>
      <c r="E20" s="62"/>
      <c r="F20" s="62"/>
      <c r="G20" s="62"/>
      <c r="H20" s="62"/>
      <c r="I20" s="62"/>
      <c r="J20" s="62"/>
      <c r="K20" s="8" t="s">
        <v>100</v>
      </c>
      <c r="L20" s="8"/>
    </row>
    <row r="21" spans="1:12" x14ac:dyDescent="0.25">
      <c r="A21" s="53"/>
      <c r="B21" s="53"/>
      <c r="C21" s="8"/>
      <c r="D21" s="23"/>
      <c r="E21" s="62"/>
      <c r="F21" s="62"/>
      <c r="G21" s="62"/>
      <c r="H21" s="62"/>
      <c r="I21" s="62"/>
      <c r="J21" s="62"/>
      <c r="K21" s="8" t="s">
        <v>101</v>
      </c>
      <c r="L21" s="8"/>
    </row>
    <row r="22" spans="1:12" ht="65.25" customHeight="1" x14ac:dyDescent="0.25">
      <c r="A22" s="10" t="s">
        <v>380</v>
      </c>
      <c r="B22" s="10"/>
      <c r="C22" s="11" t="s">
        <v>643</v>
      </c>
      <c r="D22" s="59">
        <v>0.1</v>
      </c>
      <c r="E22" s="59"/>
      <c r="F22" s="9" t="s">
        <v>383</v>
      </c>
      <c r="G22" s="61"/>
      <c r="H22" s="61"/>
      <c r="I22" s="61"/>
      <c r="J22" s="61" t="s">
        <v>14</v>
      </c>
      <c r="K22" s="9" t="s">
        <v>287</v>
      </c>
      <c r="L22" s="9" t="s">
        <v>28</v>
      </c>
    </row>
    <row r="23" spans="1:12" ht="65.25" customHeight="1" x14ac:dyDescent="0.25">
      <c r="A23" s="10"/>
      <c r="B23" s="10"/>
      <c r="C23" s="9"/>
      <c r="D23" s="59"/>
      <c r="E23" s="85"/>
      <c r="F23" s="9"/>
      <c r="G23" s="61"/>
      <c r="H23" s="61"/>
      <c r="I23" s="61"/>
      <c r="J23" s="61" t="s">
        <v>13</v>
      </c>
      <c r="K23" s="9" t="s">
        <v>227</v>
      </c>
      <c r="L23" s="9" t="s">
        <v>29</v>
      </c>
    </row>
    <row r="24" spans="1:12" x14ac:dyDescent="0.25">
      <c r="A24" s="53"/>
      <c r="B24" s="52"/>
      <c r="C24" s="8"/>
      <c r="D24" s="23"/>
      <c r="E24" s="32">
        <v>0</v>
      </c>
      <c r="F24" s="32"/>
      <c r="G24" s="32" t="s">
        <v>38</v>
      </c>
      <c r="H24" s="62">
        <v>0</v>
      </c>
      <c r="I24" s="62" t="s">
        <v>39</v>
      </c>
      <c r="J24" s="62">
        <v>25</v>
      </c>
      <c r="K24" s="8"/>
      <c r="L24" s="8"/>
    </row>
    <row r="25" spans="1:12" x14ac:dyDescent="0.25">
      <c r="A25" s="53"/>
      <c r="B25" s="52"/>
      <c r="C25" s="8"/>
      <c r="D25" s="23"/>
      <c r="E25" s="32">
        <v>50</v>
      </c>
      <c r="F25" s="62"/>
      <c r="G25" s="62" t="s">
        <v>38</v>
      </c>
      <c r="H25" s="62">
        <v>26</v>
      </c>
      <c r="I25" s="62" t="s">
        <v>39</v>
      </c>
      <c r="J25" s="62">
        <v>50</v>
      </c>
      <c r="K25" s="8"/>
      <c r="L25" s="8"/>
    </row>
    <row r="26" spans="1:12" collapsed="1" x14ac:dyDescent="0.25">
      <c r="A26" s="53"/>
      <c r="B26" s="52"/>
      <c r="C26" s="8"/>
      <c r="D26" s="23"/>
      <c r="E26" s="32">
        <v>100</v>
      </c>
      <c r="F26" s="62"/>
      <c r="G26" s="32" t="s">
        <v>38</v>
      </c>
      <c r="H26" s="62">
        <v>51</v>
      </c>
      <c r="I26" s="62" t="s">
        <v>39</v>
      </c>
      <c r="J26" s="62">
        <v>100</v>
      </c>
      <c r="K26" s="8"/>
      <c r="L26" s="8"/>
    </row>
    <row r="27" spans="1:12" ht="60" hidden="1" outlineLevel="1" x14ac:dyDescent="0.25">
      <c r="A27" s="63"/>
      <c r="B27" s="63"/>
      <c r="C27" s="64" t="s">
        <v>224</v>
      </c>
      <c r="D27" s="65"/>
      <c r="E27" s="86"/>
      <c r="F27" s="49" t="s">
        <v>375</v>
      </c>
      <c r="G27" s="66"/>
      <c r="H27" s="66"/>
      <c r="I27" s="66"/>
      <c r="J27" s="67" t="s">
        <v>376</v>
      </c>
      <c r="K27" s="49" t="s">
        <v>224</v>
      </c>
      <c r="L27" s="64" t="s">
        <v>41</v>
      </c>
    </row>
    <row r="28" spans="1:12" hidden="1" outlineLevel="1" x14ac:dyDescent="0.25">
      <c r="A28" s="53"/>
      <c r="B28" s="52"/>
      <c r="C28" s="8"/>
      <c r="D28" s="23"/>
      <c r="E28" s="32">
        <v>0</v>
      </c>
      <c r="F28" s="68"/>
      <c r="G28" s="32" t="s">
        <v>38</v>
      </c>
      <c r="H28" s="69">
        <v>6</v>
      </c>
      <c r="I28" s="62" t="s">
        <v>39</v>
      </c>
      <c r="J28" s="62" t="s">
        <v>2</v>
      </c>
      <c r="K28" s="8"/>
      <c r="L28" s="8"/>
    </row>
    <row r="29" spans="1:12" hidden="1" outlineLevel="1" x14ac:dyDescent="0.25">
      <c r="A29" s="53"/>
      <c r="B29" s="52"/>
      <c r="C29" s="8"/>
      <c r="D29" s="23"/>
      <c r="E29" s="32">
        <v>50</v>
      </c>
      <c r="F29" s="69"/>
      <c r="G29" s="62" t="s">
        <v>38</v>
      </c>
      <c r="H29" s="69">
        <v>2</v>
      </c>
      <c r="I29" s="62" t="s">
        <v>39</v>
      </c>
      <c r="J29" s="62">
        <v>5</v>
      </c>
      <c r="K29" s="8"/>
      <c r="L29" s="8"/>
    </row>
    <row r="30" spans="1:12" hidden="1" outlineLevel="1" x14ac:dyDescent="0.25">
      <c r="A30" s="53"/>
      <c r="B30" s="52"/>
      <c r="C30" s="8"/>
      <c r="D30" s="23"/>
      <c r="E30" s="32">
        <v>100</v>
      </c>
      <c r="F30" s="68"/>
      <c r="G30" s="32" t="s">
        <v>38</v>
      </c>
      <c r="H30" s="69">
        <v>0</v>
      </c>
      <c r="I30" s="62" t="s">
        <v>39</v>
      </c>
      <c r="J30" s="62">
        <v>1</v>
      </c>
      <c r="K30" s="8"/>
      <c r="L30" s="8"/>
    </row>
    <row r="31" spans="1:12" ht="90.75" hidden="1" customHeight="1" outlineLevel="1" x14ac:dyDescent="0.25">
      <c r="A31" s="63"/>
      <c r="B31" s="63"/>
      <c r="C31" s="63" t="s">
        <v>644</v>
      </c>
      <c r="D31" s="65"/>
      <c r="E31" s="86"/>
      <c r="F31" s="49" t="s">
        <v>377</v>
      </c>
      <c r="G31" s="66"/>
      <c r="H31" s="66"/>
      <c r="I31" s="66"/>
      <c r="J31" s="67" t="s">
        <v>376</v>
      </c>
      <c r="K31" s="49" t="s">
        <v>291</v>
      </c>
      <c r="L31" s="64" t="s">
        <v>150</v>
      </c>
    </row>
    <row r="32" spans="1:12" hidden="1" outlineLevel="1" x14ac:dyDescent="0.25">
      <c r="A32" s="53"/>
      <c r="B32" s="53"/>
      <c r="C32" s="8"/>
      <c r="D32" s="23"/>
      <c r="E32" s="32">
        <v>0</v>
      </c>
      <c r="F32" s="32"/>
      <c r="G32" s="32" t="s">
        <v>38</v>
      </c>
      <c r="H32" s="69">
        <v>4</v>
      </c>
      <c r="I32" s="62" t="s">
        <v>39</v>
      </c>
      <c r="J32" s="62" t="s">
        <v>2</v>
      </c>
      <c r="K32" s="8"/>
      <c r="L32" s="8"/>
    </row>
    <row r="33" spans="1:12" hidden="1" outlineLevel="1" x14ac:dyDescent="0.25">
      <c r="A33" s="53"/>
      <c r="B33" s="53"/>
      <c r="C33" s="8"/>
      <c r="D33" s="23"/>
      <c r="E33" s="32">
        <v>50</v>
      </c>
      <c r="F33" s="62"/>
      <c r="G33" s="62" t="s">
        <v>38</v>
      </c>
      <c r="H33" s="69">
        <v>2</v>
      </c>
      <c r="I33" s="62" t="s">
        <v>39</v>
      </c>
      <c r="J33" s="62">
        <v>3</v>
      </c>
      <c r="K33" s="8"/>
      <c r="L33" s="8"/>
    </row>
    <row r="34" spans="1:12" hidden="1" outlineLevel="1" x14ac:dyDescent="0.25">
      <c r="A34" s="53"/>
      <c r="B34" s="53"/>
      <c r="C34" s="8"/>
      <c r="D34" s="23"/>
      <c r="E34" s="32">
        <v>100</v>
      </c>
      <c r="F34" s="32"/>
      <c r="G34" s="32" t="s">
        <v>38</v>
      </c>
      <c r="H34" s="69">
        <v>0</v>
      </c>
      <c r="I34" s="62" t="s">
        <v>39</v>
      </c>
      <c r="J34" s="62">
        <v>1</v>
      </c>
      <c r="K34" s="8"/>
      <c r="L34" s="8"/>
    </row>
    <row r="35" spans="1:12" ht="75" x14ac:dyDescent="0.25">
      <c r="A35" s="10" t="s">
        <v>382</v>
      </c>
      <c r="B35" s="10"/>
      <c r="C35" s="9" t="s">
        <v>225</v>
      </c>
      <c r="D35" s="59">
        <v>0.05</v>
      </c>
      <c r="E35" s="59"/>
      <c r="F35" s="9" t="s">
        <v>384</v>
      </c>
      <c r="G35" s="61"/>
      <c r="H35" s="61"/>
      <c r="I35" s="61"/>
      <c r="J35" s="61" t="s">
        <v>15</v>
      </c>
      <c r="K35" s="9" t="s">
        <v>225</v>
      </c>
      <c r="L35" s="9" t="s">
        <v>148</v>
      </c>
    </row>
    <row r="36" spans="1:12" x14ac:dyDescent="0.25">
      <c r="A36" s="53"/>
      <c r="B36" s="53"/>
      <c r="C36" s="8"/>
      <c r="D36" s="23"/>
      <c r="E36" s="62">
        <v>0</v>
      </c>
      <c r="F36" s="62"/>
      <c r="G36" s="32" t="s">
        <v>38</v>
      </c>
      <c r="H36" s="69">
        <v>0</v>
      </c>
      <c r="I36" s="62" t="s">
        <v>39</v>
      </c>
      <c r="J36" s="69">
        <v>0</v>
      </c>
      <c r="K36" s="8"/>
      <c r="L36" s="8"/>
    </row>
    <row r="37" spans="1:12" x14ac:dyDescent="0.25">
      <c r="A37" s="53"/>
      <c r="B37" s="53"/>
      <c r="C37" s="8"/>
      <c r="D37" s="23"/>
      <c r="E37" s="62">
        <v>50</v>
      </c>
      <c r="F37" s="62"/>
      <c r="G37" s="62" t="s">
        <v>38</v>
      </c>
      <c r="H37" s="69">
        <v>1</v>
      </c>
      <c r="I37" s="62" t="s">
        <v>39</v>
      </c>
      <c r="J37" s="69">
        <v>5</v>
      </c>
      <c r="K37" s="8"/>
      <c r="L37" s="8"/>
    </row>
    <row r="38" spans="1:12" x14ac:dyDescent="0.25">
      <c r="A38" s="53"/>
      <c r="B38" s="53"/>
      <c r="C38" s="8"/>
      <c r="D38" s="23"/>
      <c r="E38" s="62">
        <v>100</v>
      </c>
      <c r="F38" s="62"/>
      <c r="G38" s="32" t="s">
        <v>38</v>
      </c>
      <c r="H38" s="69">
        <v>6</v>
      </c>
      <c r="I38" s="62" t="s">
        <v>39</v>
      </c>
      <c r="J38" s="69" t="s">
        <v>2</v>
      </c>
      <c r="K38" s="8"/>
      <c r="L38" s="8"/>
    </row>
    <row r="39" spans="1:12" ht="60" x14ac:dyDescent="0.25">
      <c r="A39" s="10" t="s">
        <v>385</v>
      </c>
      <c r="B39" s="10"/>
      <c r="C39" s="9" t="s">
        <v>645</v>
      </c>
      <c r="D39" s="59">
        <v>0.1</v>
      </c>
      <c r="E39" s="59"/>
      <c r="F39" s="9" t="s">
        <v>386</v>
      </c>
      <c r="G39" s="61"/>
      <c r="H39" s="61" t="s">
        <v>617</v>
      </c>
      <c r="I39" s="61"/>
      <c r="J39" s="61" t="s">
        <v>16</v>
      </c>
      <c r="K39" s="9" t="s">
        <v>228</v>
      </c>
      <c r="L39" s="9" t="s">
        <v>150</v>
      </c>
    </row>
    <row r="40" spans="1:12" x14ac:dyDescent="0.25">
      <c r="A40" s="53"/>
      <c r="B40" s="53"/>
      <c r="C40" s="8"/>
      <c r="D40" s="23"/>
      <c r="E40" s="62">
        <v>0</v>
      </c>
      <c r="F40" s="62"/>
      <c r="G40" s="62"/>
      <c r="H40" s="62" t="s">
        <v>160</v>
      </c>
      <c r="I40" s="62"/>
      <c r="J40" s="62"/>
      <c r="K40" s="8"/>
      <c r="L40" s="8"/>
    </row>
    <row r="41" spans="1:12" x14ac:dyDescent="0.25">
      <c r="A41" s="53"/>
      <c r="B41" s="53"/>
      <c r="C41" s="8"/>
      <c r="D41" s="70"/>
      <c r="E41" s="62">
        <v>100</v>
      </c>
      <c r="F41" s="8"/>
      <c r="G41" s="62"/>
      <c r="H41" s="62" t="s">
        <v>617</v>
      </c>
      <c r="I41" s="62"/>
      <c r="J41" s="62"/>
      <c r="K41" s="8"/>
      <c r="L41" s="8"/>
    </row>
    <row r="42" spans="1:12" ht="132.75" customHeight="1" x14ac:dyDescent="0.25">
      <c r="A42" s="10" t="s">
        <v>387</v>
      </c>
      <c r="B42" s="10"/>
      <c r="C42" s="9" t="s">
        <v>646</v>
      </c>
      <c r="D42" s="59">
        <v>0.1</v>
      </c>
      <c r="E42" s="59"/>
      <c r="F42" s="9" t="s">
        <v>388</v>
      </c>
      <c r="G42" s="61"/>
      <c r="H42" s="61"/>
      <c r="I42" s="61"/>
      <c r="J42" s="61" t="s">
        <v>68</v>
      </c>
      <c r="K42" s="9" t="s">
        <v>229</v>
      </c>
      <c r="L42" s="9" t="s">
        <v>148</v>
      </c>
    </row>
    <row r="43" spans="1:12" x14ac:dyDescent="0.25">
      <c r="A43" s="53"/>
      <c r="B43" s="53"/>
      <c r="C43" s="8"/>
      <c r="D43" s="70"/>
      <c r="E43" s="62">
        <v>0</v>
      </c>
      <c r="F43" s="62" t="s">
        <v>102</v>
      </c>
      <c r="G43" s="62" t="s">
        <v>43</v>
      </c>
      <c r="H43" s="62">
        <v>0</v>
      </c>
      <c r="I43" s="62" t="s">
        <v>39</v>
      </c>
      <c r="J43" s="62">
        <v>0</v>
      </c>
      <c r="K43" s="8" t="s">
        <v>45</v>
      </c>
      <c r="L43" s="8"/>
    </row>
    <row r="44" spans="1:12" x14ac:dyDescent="0.25">
      <c r="A44" s="53"/>
      <c r="B44" s="53"/>
      <c r="C44" s="8"/>
      <c r="D44" s="70"/>
      <c r="E44" s="62">
        <v>50</v>
      </c>
      <c r="F44" s="62"/>
      <c r="G44" s="62" t="s">
        <v>43</v>
      </c>
      <c r="H44" s="62">
        <v>1</v>
      </c>
      <c r="I44" s="62" t="s">
        <v>39</v>
      </c>
      <c r="J44" s="62">
        <v>2</v>
      </c>
      <c r="K44" s="8" t="s">
        <v>46</v>
      </c>
      <c r="L44" s="8"/>
    </row>
    <row r="45" spans="1:12" x14ac:dyDescent="0.25">
      <c r="A45" s="53"/>
      <c r="B45" s="53"/>
      <c r="C45" s="8"/>
      <c r="D45" s="70"/>
      <c r="E45" s="62">
        <v>100</v>
      </c>
      <c r="F45" s="62"/>
      <c r="G45" s="62" t="s">
        <v>43</v>
      </c>
      <c r="H45" s="62">
        <v>3</v>
      </c>
      <c r="I45" s="62" t="s">
        <v>39</v>
      </c>
      <c r="J45" s="62">
        <v>4</v>
      </c>
      <c r="K45" s="8" t="s">
        <v>47</v>
      </c>
      <c r="L45" s="8"/>
    </row>
    <row r="46" spans="1:12" ht="30" customHeight="1" x14ac:dyDescent="0.25">
      <c r="A46" s="53"/>
      <c r="B46" s="53"/>
      <c r="C46" s="8"/>
      <c r="D46" s="70"/>
      <c r="E46" s="62"/>
      <c r="F46" s="8"/>
      <c r="G46" s="62"/>
      <c r="H46" s="62"/>
      <c r="I46" s="62"/>
      <c r="J46" s="62"/>
      <c r="K46" s="8" t="s">
        <v>48</v>
      </c>
      <c r="L46" s="8"/>
    </row>
    <row r="47" spans="1:12" ht="72.75" customHeight="1" x14ac:dyDescent="0.25">
      <c r="A47" s="10" t="s">
        <v>389</v>
      </c>
      <c r="B47" s="9"/>
      <c r="C47" s="9" t="s">
        <v>243</v>
      </c>
      <c r="D47" s="59">
        <v>0.1</v>
      </c>
      <c r="E47" s="59"/>
      <c r="F47" s="9" t="s">
        <v>391</v>
      </c>
      <c r="G47" s="61"/>
      <c r="H47" s="61"/>
      <c r="I47" s="61"/>
      <c r="J47" s="61" t="s">
        <v>69</v>
      </c>
      <c r="K47" s="9" t="s">
        <v>243</v>
      </c>
      <c r="L47" s="9"/>
    </row>
    <row r="48" spans="1:12" s="7" customFormat="1" x14ac:dyDescent="0.25">
      <c r="A48" s="52"/>
      <c r="B48" s="52"/>
      <c r="C48" s="50"/>
      <c r="D48" s="71"/>
      <c r="E48" s="62">
        <v>0</v>
      </c>
      <c r="F48" s="50"/>
      <c r="G48" s="69"/>
      <c r="H48" s="62" t="s">
        <v>160</v>
      </c>
      <c r="I48" s="69"/>
      <c r="J48" s="69"/>
      <c r="K48" s="8" t="s">
        <v>230</v>
      </c>
      <c r="L48" s="50"/>
    </row>
    <row r="49" spans="1:12" s="7" customFormat="1" x14ac:dyDescent="0.25">
      <c r="A49" s="52"/>
      <c r="B49" s="52"/>
      <c r="C49" s="50"/>
      <c r="D49" s="71"/>
      <c r="E49" s="62">
        <v>100</v>
      </c>
      <c r="F49" s="50"/>
      <c r="G49" s="69"/>
      <c r="H49" s="62" t="s">
        <v>617</v>
      </c>
      <c r="I49" s="69"/>
      <c r="J49" s="69"/>
      <c r="K49" s="8" t="s">
        <v>231</v>
      </c>
      <c r="L49" s="50"/>
    </row>
    <row r="50" spans="1:12" s="7" customFormat="1" x14ac:dyDescent="0.25">
      <c r="A50" s="52"/>
      <c r="B50" s="52"/>
      <c r="C50" s="50"/>
      <c r="D50" s="71"/>
      <c r="E50" s="69"/>
      <c r="F50" s="50"/>
      <c r="G50" s="69"/>
      <c r="H50" s="69"/>
      <c r="I50" s="69"/>
      <c r="J50" s="69"/>
      <c r="K50" s="8" t="s">
        <v>232</v>
      </c>
      <c r="L50" s="50"/>
    </row>
    <row r="51" spans="1:12" s="7" customFormat="1" x14ac:dyDescent="0.25">
      <c r="A51" s="52"/>
      <c r="B51" s="52"/>
      <c r="C51" s="50"/>
      <c r="D51" s="71"/>
      <c r="E51" s="69"/>
      <c r="F51" s="50"/>
      <c r="G51" s="69"/>
      <c r="H51" s="69"/>
      <c r="I51" s="69"/>
      <c r="J51" s="69"/>
      <c r="K51" s="8" t="s">
        <v>233</v>
      </c>
      <c r="L51" s="50"/>
    </row>
    <row r="52" spans="1:12" s="7" customFormat="1" x14ac:dyDescent="0.25">
      <c r="A52" s="52"/>
      <c r="B52" s="52"/>
      <c r="C52" s="50"/>
      <c r="D52" s="71"/>
      <c r="E52" s="69"/>
      <c r="F52" s="50"/>
      <c r="G52" s="69"/>
      <c r="H52" s="69"/>
      <c r="I52" s="69"/>
      <c r="J52" s="69"/>
      <c r="K52" s="8" t="s">
        <v>234</v>
      </c>
      <c r="L52" s="50"/>
    </row>
    <row r="53" spans="1:12" s="7" customFormat="1" ht="30" x14ac:dyDescent="0.25">
      <c r="A53" s="52"/>
      <c r="B53" s="52"/>
      <c r="C53" s="50"/>
      <c r="D53" s="71"/>
      <c r="E53" s="69"/>
      <c r="F53" s="50"/>
      <c r="G53" s="69"/>
      <c r="H53" s="69"/>
      <c r="I53" s="69"/>
      <c r="J53" s="69"/>
      <c r="K53" s="8" t="s">
        <v>235</v>
      </c>
      <c r="L53" s="50"/>
    </row>
    <row r="54" spans="1:12" s="7" customFormat="1" ht="30" x14ac:dyDescent="0.25">
      <c r="A54" s="52"/>
      <c r="B54" s="52"/>
      <c r="C54" s="50"/>
      <c r="D54" s="71"/>
      <c r="E54" s="69"/>
      <c r="F54" s="50"/>
      <c r="G54" s="69"/>
      <c r="H54" s="69"/>
      <c r="I54" s="69"/>
      <c r="J54" s="69"/>
      <c r="K54" s="8" t="s">
        <v>236</v>
      </c>
      <c r="L54" s="50"/>
    </row>
    <row r="55" spans="1:12" s="7" customFormat="1" x14ac:dyDescent="0.25">
      <c r="A55" s="52"/>
      <c r="B55" s="52"/>
      <c r="C55" s="50"/>
      <c r="D55" s="71"/>
      <c r="E55" s="69"/>
      <c r="F55" s="50"/>
      <c r="G55" s="69"/>
      <c r="H55" s="69"/>
      <c r="I55" s="69"/>
      <c r="J55" s="69"/>
      <c r="K55" s="8" t="s">
        <v>237</v>
      </c>
      <c r="L55" s="50"/>
    </row>
    <row r="56" spans="1:12" s="7" customFormat="1" x14ac:dyDescent="0.25">
      <c r="A56" s="52"/>
      <c r="B56" s="52"/>
      <c r="C56" s="50"/>
      <c r="D56" s="71"/>
      <c r="E56" s="69"/>
      <c r="F56" s="50"/>
      <c r="G56" s="69"/>
      <c r="H56" s="69"/>
      <c r="I56" s="69"/>
      <c r="J56" s="69"/>
      <c r="K56" s="8" t="s">
        <v>238</v>
      </c>
      <c r="L56" s="50"/>
    </row>
    <row r="57" spans="1:12" s="7" customFormat="1" ht="30" x14ac:dyDescent="0.25">
      <c r="A57" s="52"/>
      <c r="B57" s="52"/>
      <c r="C57" s="50"/>
      <c r="D57" s="71"/>
      <c r="E57" s="69"/>
      <c r="F57" s="50"/>
      <c r="G57" s="69"/>
      <c r="H57" s="69"/>
      <c r="I57" s="69"/>
      <c r="J57" s="69"/>
      <c r="K57" s="8" t="s">
        <v>239</v>
      </c>
      <c r="L57" s="50"/>
    </row>
    <row r="58" spans="1:12" s="7" customFormat="1" x14ac:dyDescent="0.25">
      <c r="A58" s="52"/>
      <c r="B58" s="52"/>
      <c r="C58" s="50"/>
      <c r="D58" s="71"/>
      <c r="E58" s="69"/>
      <c r="F58" s="50"/>
      <c r="G58" s="69"/>
      <c r="H58" s="69"/>
      <c r="I58" s="69"/>
      <c r="J58" s="69"/>
      <c r="K58" s="8" t="s">
        <v>240</v>
      </c>
      <c r="L58" s="50"/>
    </row>
    <row r="59" spans="1:12" s="7" customFormat="1" x14ac:dyDescent="0.25">
      <c r="A59" s="52"/>
      <c r="B59" s="52"/>
      <c r="C59" s="50"/>
      <c r="D59" s="71"/>
      <c r="E59" s="69"/>
      <c r="F59" s="50"/>
      <c r="G59" s="69"/>
      <c r="H59" s="69"/>
      <c r="I59" s="69"/>
      <c r="J59" s="69"/>
      <c r="K59" s="8" t="s">
        <v>241</v>
      </c>
      <c r="L59" s="50"/>
    </row>
    <row r="60" spans="1:12" s="7" customFormat="1" x14ac:dyDescent="0.25">
      <c r="A60" s="52"/>
      <c r="B60" s="52"/>
      <c r="C60" s="50"/>
      <c r="D60" s="71"/>
      <c r="E60" s="69"/>
      <c r="F60" s="50"/>
      <c r="G60" s="69"/>
      <c r="H60" s="69"/>
      <c r="I60" s="69"/>
      <c r="J60" s="69"/>
      <c r="K60" s="8" t="s">
        <v>242</v>
      </c>
      <c r="L60" s="50"/>
    </row>
    <row r="61" spans="1:12" ht="90" x14ac:dyDescent="0.25">
      <c r="A61" s="10" t="s">
        <v>390</v>
      </c>
      <c r="B61" s="10"/>
      <c r="C61" s="9" t="s">
        <v>244</v>
      </c>
      <c r="D61" s="59">
        <v>0.1</v>
      </c>
      <c r="E61" s="59"/>
      <c r="F61" s="9" t="s">
        <v>392</v>
      </c>
      <c r="G61" s="61"/>
      <c r="H61" s="61"/>
      <c r="I61" s="61"/>
      <c r="J61" s="61" t="s">
        <v>70</v>
      </c>
      <c r="K61" s="9" t="s">
        <v>244</v>
      </c>
      <c r="L61" s="9" t="s">
        <v>150</v>
      </c>
    </row>
    <row r="62" spans="1:12" x14ac:dyDescent="0.25">
      <c r="A62" s="53"/>
      <c r="B62" s="53"/>
      <c r="C62" s="8"/>
      <c r="D62" s="70"/>
      <c r="E62" s="62">
        <v>0</v>
      </c>
      <c r="F62" s="8"/>
      <c r="G62" s="62"/>
      <c r="H62" s="62" t="s">
        <v>160</v>
      </c>
      <c r="I62" s="62"/>
      <c r="J62" s="62"/>
      <c r="K62" s="8"/>
      <c r="L62" s="8"/>
    </row>
    <row r="63" spans="1:12" x14ac:dyDescent="0.25">
      <c r="A63" s="53"/>
      <c r="B63" s="53"/>
      <c r="C63" s="8"/>
      <c r="D63" s="70"/>
      <c r="E63" s="62">
        <v>100</v>
      </c>
      <c r="F63" s="8"/>
      <c r="G63" s="62"/>
      <c r="H63" s="62" t="s">
        <v>617</v>
      </c>
      <c r="I63" s="62"/>
      <c r="J63" s="62"/>
      <c r="K63" s="8"/>
      <c r="L63" s="8"/>
    </row>
    <row r="64" spans="1:12" ht="30" x14ac:dyDescent="0.25">
      <c r="A64" s="10"/>
      <c r="B64" s="10"/>
      <c r="C64" s="10" t="s">
        <v>245</v>
      </c>
      <c r="D64" s="60"/>
      <c r="E64" s="72"/>
      <c r="F64" s="10"/>
      <c r="G64" s="72"/>
      <c r="H64" s="72"/>
      <c r="I64" s="72"/>
      <c r="J64" s="72" t="s">
        <v>71</v>
      </c>
      <c r="K64" s="10" t="s">
        <v>245</v>
      </c>
      <c r="L64" s="10"/>
    </row>
    <row r="65" spans="1:13" x14ac:dyDescent="0.25">
      <c r="A65" s="53"/>
      <c r="B65" s="53"/>
      <c r="C65" s="8"/>
      <c r="D65" s="70"/>
      <c r="E65" s="62"/>
      <c r="F65" s="8"/>
      <c r="G65" s="62"/>
      <c r="H65" s="62"/>
      <c r="I65" s="62"/>
      <c r="J65" s="62"/>
      <c r="K65" s="8"/>
      <c r="L65" s="8"/>
    </row>
    <row r="66" spans="1:13" ht="60" x14ac:dyDescent="0.25">
      <c r="A66" s="10" t="s">
        <v>393</v>
      </c>
      <c r="B66" s="10"/>
      <c r="C66" s="9" t="s">
        <v>647</v>
      </c>
      <c r="D66" s="59">
        <v>0.05</v>
      </c>
      <c r="E66" s="59"/>
      <c r="F66" s="9" t="s">
        <v>394</v>
      </c>
      <c r="G66" s="61"/>
      <c r="H66" s="61"/>
      <c r="I66" s="61"/>
      <c r="J66" s="61" t="s">
        <v>72</v>
      </c>
      <c r="K66" s="9" t="s">
        <v>49</v>
      </c>
      <c r="L66" s="9" t="s">
        <v>150</v>
      </c>
    </row>
    <row r="67" spans="1:13" x14ac:dyDescent="0.25">
      <c r="A67" s="53"/>
      <c r="B67" s="53"/>
      <c r="C67" s="8"/>
      <c r="D67" s="70"/>
      <c r="E67" s="62">
        <v>0</v>
      </c>
      <c r="F67" s="8"/>
      <c r="G67" s="62"/>
      <c r="H67" s="62" t="s">
        <v>160</v>
      </c>
      <c r="I67" s="62"/>
      <c r="J67" s="62"/>
      <c r="K67" s="8"/>
      <c r="L67" s="8"/>
    </row>
    <row r="68" spans="1:13" x14ac:dyDescent="0.25">
      <c r="A68" s="53"/>
      <c r="B68" s="53"/>
      <c r="C68" s="8"/>
      <c r="D68" s="70"/>
      <c r="E68" s="62">
        <v>100</v>
      </c>
      <c r="F68" s="8"/>
      <c r="G68" s="62"/>
      <c r="H68" s="62" t="s">
        <v>617</v>
      </c>
      <c r="I68" s="62"/>
      <c r="J68" s="62"/>
      <c r="K68" s="8"/>
      <c r="L68" s="8"/>
    </row>
    <row r="69" spans="1:13" ht="123" customHeight="1" x14ac:dyDescent="0.25">
      <c r="A69" s="10" t="s">
        <v>395</v>
      </c>
      <c r="B69" s="10"/>
      <c r="C69" s="9" t="s">
        <v>648</v>
      </c>
      <c r="D69" s="59">
        <v>0.1</v>
      </c>
      <c r="E69" s="59">
        <f>IF(H69&lt;='Методика оценки'!J70,'Методика оценки'!E70,IF('Методика оценки'!H71&lt;=H69&lt;='Методика оценки'!J71,'Методика оценки'!E71,IF(H69&gt;='Методика оценки'!H72,'Методика оценки'!E72,'Методика оценки'!E71)))</f>
        <v>0</v>
      </c>
      <c r="F69" s="9" t="s">
        <v>396</v>
      </c>
      <c r="G69" s="61"/>
      <c r="H69" s="61"/>
      <c r="I69" s="61"/>
      <c r="J69" s="61" t="s">
        <v>73</v>
      </c>
      <c r="K69" s="9" t="s">
        <v>288</v>
      </c>
      <c r="L69" s="9" t="s">
        <v>148</v>
      </c>
    </row>
    <row r="70" spans="1:13" x14ac:dyDescent="0.25">
      <c r="A70" s="53"/>
      <c r="B70" s="53"/>
      <c r="C70" s="73"/>
      <c r="D70" s="70"/>
      <c r="E70" s="62">
        <v>0</v>
      </c>
      <c r="F70" s="62" t="s">
        <v>44</v>
      </c>
      <c r="G70" s="62" t="s">
        <v>38</v>
      </c>
      <c r="H70" s="62">
        <v>0</v>
      </c>
      <c r="I70" s="62" t="s">
        <v>39</v>
      </c>
      <c r="J70" s="62">
        <v>1</v>
      </c>
      <c r="K70" s="8" t="s">
        <v>50</v>
      </c>
      <c r="L70" s="8"/>
    </row>
    <row r="71" spans="1:13" ht="30" x14ac:dyDescent="0.25">
      <c r="A71" s="53"/>
      <c r="B71" s="53"/>
      <c r="C71" s="73"/>
      <c r="D71" s="70"/>
      <c r="E71" s="62">
        <v>50</v>
      </c>
      <c r="F71" s="8"/>
      <c r="G71" s="62" t="s">
        <v>38</v>
      </c>
      <c r="H71" s="62">
        <v>2</v>
      </c>
      <c r="I71" s="62" t="s">
        <v>39</v>
      </c>
      <c r="J71" s="62">
        <v>3</v>
      </c>
      <c r="K71" s="8" t="s">
        <v>51</v>
      </c>
      <c r="L71" s="8"/>
    </row>
    <row r="72" spans="1:13" x14ac:dyDescent="0.25">
      <c r="A72" s="53"/>
      <c r="B72" s="53"/>
      <c r="C72" s="73"/>
      <c r="D72" s="70"/>
      <c r="E72" s="62">
        <v>100</v>
      </c>
      <c r="F72" s="8"/>
      <c r="G72" s="62" t="s">
        <v>38</v>
      </c>
      <c r="H72" s="62">
        <v>4</v>
      </c>
      <c r="I72" s="62" t="s">
        <v>39</v>
      </c>
      <c r="J72" s="62">
        <v>5</v>
      </c>
      <c r="K72" s="8" t="s">
        <v>52</v>
      </c>
      <c r="L72" s="8"/>
    </row>
    <row r="73" spans="1:13" x14ac:dyDescent="0.25">
      <c r="A73" s="53"/>
      <c r="B73" s="53"/>
      <c r="C73" s="73"/>
      <c r="D73" s="70"/>
      <c r="E73" s="62"/>
      <c r="F73" s="8"/>
      <c r="G73" s="62"/>
      <c r="H73" s="62"/>
      <c r="I73" s="62"/>
      <c r="J73" s="62"/>
      <c r="K73" s="8" t="s">
        <v>53</v>
      </c>
      <c r="L73" s="8"/>
    </row>
    <row r="74" spans="1:13" ht="30" x14ac:dyDescent="0.25">
      <c r="A74" s="53"/>
      <c r="B74" s="53"/>
      <c r="C74" s="73"/>
      <c r="D74" s="70"/>
      <c r="E74" s="62"/>
      <c r="F74" s="8"/>
      <c r="G74" s="62"/>
      <c r="H74" s="62"/>
      <c r="I74" s="62"/>
      <c r="J74" s="62"/>
      <c r="K74" s="8" t="s">
        <v>54</v>
      </c>
      <c r="L74" s="8"/>
    </row>
    <row r="75" spans="1:13" ht="90" x14ac:dyDescent="0.25">
      <c r="A75" s="10" t="s">
        <v>397</v>
      </c>
      <c r="B75" s="10"/>
      <c r="C75" s="9" t="s">
        <v>221</v>
      </c>
      <c r="D75" s="59">
        <v>0.1</v>
      </c>
      <c r="E75" s="59"/>
      <c r="F75" s="9" t="s">
        <v>398</v>
      </c>
      <c r="G75" s="61"/>
      <c r="H75" s="61"/>
      <c r="I75" s="61"/>
      <c r="J75" s="61" t="s">
        <v>74</v>
      </c>
      <c r="K75" s="9" t="s">
        <v>221</v>
      </c>
      <c r="L75" s="9"/>
    </row>
    <row r="76" spans="1:13" x14ac:dyDescent="0.25">
      <c r="A76" s="53"/>
      <c r="B76" s="53"/>
      <c r="C76" s="8"/>
      <c r="D76" s="70"/>
      <c r="E76" s="62">
        <v>0</v>
      </c>
      <c r="F76" s="8"/>
      <c r="G76" s="62"/>
      <c r="H76" s="62" t="s">
        <v>160</v>
      </c>
      <c r="I76" s="62"/>
      <c r="J76" s="62"/>
      <c r="K76" s="8"/>
      <c r="L76" s="8"/>
    </row>
    <row r="77" spans="1:13" x14ac:dyDescent="0.25">
      <c r="A77" s="53"/>
      <c r="B77" s="53"/>
      <c r="C77" s="8"/>
      <c r="D77" s="70"/>
      <c r="E77" s="62">
        <v>100</v>
      </c>
      <c r="F77" s="8"/>
      <c r="G77" s="62"/>
      <c r="H77" s="62" t="s">
        <v>617</v>
      </c>
      <c r="I77" s="62"/>
      <c r="J77" s="62"/>
      <c r="K77" s="8"/>
      <c r="L77" s="8"/>
    </row>
    <row r="78" spans="1:13" ht="78" customHeight="1" x14ac:dyDescent="0.25">
      <c r="A78" s="55" t="s">
        <v>26</v>
      </c>
      <c r="B78" s="48" t="s">
        <v>86</v>
      </c>
      <c r="C78" s="48" t="s">
        <v>2</v>
      </c>
      <c r="D78" s="56">
        <v>0.15</v>
      </c>
      <c r="E78" s="57"/>
      <c r="F78" s="57"/>
      <c r="G78" s="57"/>
      <c r="H78" s="58"/>
      <c r="I78" s="58"/>
      <c r="J78" s="58"/>
      <c r="K78" s="48"/>
      <c r="L78" s="48"/>
    </row>
    <row r="79" spans="1:13" ht="60" x14ac:dyDescent="0.25">
      <c r="A79" s="10" t="s">
        <v>399</v>
      </c>
      <c r="B79" s="10"/>
      <c r="C79" s="9" t="s">
        <v>649</v>
      </c>
      <c r="D79" s="59">
        <v>0.2</v>
      </c>
      <c r="E79" s="59"/>
      <c r="F79" s="9" t="s">
        <v>401</v>
      </c>
      <c r="G79" s="61"/>
      <c r="H79" s="61"/>
      <c r="I79" s="61"/>
      <c r="J79" s="61" t="s">
        <v>75</v>
      </c>
      <c r="K79" s="9" t="s">
        <v>247</v>
      </c>
      <c r="L79" s="9" t="s">
        <v>106</v>
      </c>
      <c r="M79" s="22"/>
    </row>
    <row r="80" spans="1:13" ht="30" x14ac:dyDescent="0.25">
      <c r="A80" s="10"/>
      <c r="B80" s="10"/>
      <c r="C80" s="9"/>
      <c r="D80" s="59"/>
      <c r="E80" s="61"/>
      <c r="F80" s="9"/>
      <c r="G80" s="61"/>
      <c r="H80" s="61"/>
      <c r="I80" s="61"/>
      <c r="J80" s="61" t="s">
        <v>13</v>
      </c>
      <c r="K80" s="9" t="s">
        <v>227</v>
      </c>
      <c r="L80" s="9" t="s">
        <v>29</v>
      </c>
    </row>
    <row r="81" spans="1:12" x14ac:dyDescent="0.25">
      <c r="A81" s="53"/>
      <c r="B81" s="53"/>
      <c r="C81" s="8"/>
      <c r="D81" s="70"/>
      <c r="E81" s="62">
        <v>0</v>
      </c>
      <c r="F81" s="8"/>
      <c r="G81" s="62" t="s">
        <v>38</v>
      </c>
      <c r="H81" s="62">
        <v>51</v>
      </c>
      <c r="I81" s="62" t="s">
        <v>39</v>
      </c>
      <c r="J81" s="62"/>
      <c r="K81" s="8"/>
      <c r="L81" s="8"/>
    </row>
    <row r="82" spans="1:12" x14ac:dyDescent="0.25">
      <c r="A82" s="53"/>
      <c r="B82" s="53"/>
      <c r="C82" s="8"/>
      <c r="D82" s="70"/>
      <c r="E82" s="62">
        <v>50</v>
      </c>
      <c r="F82" s="8"/>
      <c r="G82" s="62" t="s">
        <v>38</v>
      </c>
      <c r="H82" s="62">
        <v>21</v>
      </c>
      <c r="I82" s="62" t="s">
        <v>39</v>
      </c>
      <c r="J82" s="62">
        <v>50</v>
      </c>
      <c r="K82" s="8"/>
      <c r="L82" s="8"/>
    </row>
    <row r="83" spans="1:12" x14ac:dyDescent="0.25">
      <c r="A83" s="53"/>
      <c r="B83" s="53"/>
      <c r="C83" s="8"/>
      <c r="D83" s="70"/>
      <c r="E83" s="62">
        <v>100</v>
      </c>
      <c r="F83" s="8"/>
      <c r="G83" s="62" t="s">
        <v>38</v>
      </c>
      <c r="H83" s="62">
        <v>0</v>
      </c>
      <c r="I83" s="62" t="s">
        <v>39</v>
      </c>
      <c r="J83" s="62">
        <v>20</v>
      </c>
      <c r="K83" s="8"/>
      <c r="L83" s="8"/>
    </row>
    <row r="84" spans="1:12" ht="75" x14ac:dyDescent="0.25">
      <c r="A84" s="10" t="s">
        <v>400</v>
      </c>
      <c r="B84" s="10"/>
      <c r="C84" s="9" t="s">
        <v>710</v>
      </c>
      <c r="D84" s="59">
        <v>0.2</v>
      </c>
      <c r="E84" s="59"/>
      <c r="F84" s="9" t="s">
        <v>711</v>
      </c>
      <c r="G84" s="61"/>
      <c r="H84" s="61"/>
      <c r="I84" s="61"/>
      <c r="J84" s="61" t="s">
        <v>76</v>
      </c>
      <c r="K84" s="9" t="s">
        <v>246</v>
      </c>
      <c r="L84" s="9" t="s">
        <v>109</v>
      </c>
    </row>
    <row r="85" spans="1:12" ht="30" x14ac:dyDescent="0.25">
      <c r="A85" s="10"/>
      <c r="B85" s="10"/>
      <c r="C85" s="9"/>
      <c r="D85" s="59"/>
      <c r="E85" s="61"/>
      <c r="F85" s="9"/>
      <c r="G85" s="61"/>
      <c r="H85" s="61"/>
      <c r="I85" s="61"/>
      <c r="J85" s="61" t="s">
        <v>13</v>
      </c>
      <c r="K85" s="9" t="s">
        <v>227</v>
      </c>
      <c r="L85" s="9" t="s">
        <v>29</v>
      </c>
    </row>
    <row r="86" spans="1:12" x14ac:dyDescent="0.25">
      <c r="A86" s="53"/>
      <c r="B86" s="53"/>
      <c r="C86" s="8"/>
      <c r="D86" s="70"/>
      <c r="E86" s="62">
        <v>0</v>
      </c>
      <c r="F86" s="8"/>
      <c r="G86" s="62" t="s">
        <v>38</v>
      </c>
      <c r="H86" s="62">
        <v>4</v>
      </c>
      <c r="I86" s="62" t="s">
        <v>39</v>
      </c>
      <c r="J86" s="62"/>
      <c r="K86" s="8"/>
      <c r="L86" s="8"/>
    </row>
    <row r="87" spans="1:12" x14ac:dyDescent="0.25">
      <c r="A87" s="53"/>
      <c r="B87" s="53"/>
      <c r="C87" s="8"/>
      <c r="D87" s="70"/>
      <c r="E87" s="62">
        <v>50</v>
      </c>
      <c r="F87" s="8"/>
      <c r="G87" s="62" t="s">
        <v>38</v>
      </c>
      <c r="H87" s="62">
        <v>2</v>
      </c>
      <c r="I87" s="62" t="s">
        <v>39</v>
      </c>
      <c r="J87" s="62">
        <v>3</v>
      </c>
      <c r="K87" s="8"/>
      <c r="L87" s="8"/>
    </row>
    <row r="88" spans="1:12" collapsed="1" x14ac:dyDescent="0.25">
      <c r="A88" s="53"/>
      <c r="B88" s="53"/>
      <c r="C88" s="8"/>
      <c r="D88" s="70"/>
      <c r="E88" s="62">
        <v>100</v>
      </c>
      <c r="F88" s="8"/>
      <c r="G88" s="62" t="s">
        <v>38</v>
      </c>
      <c r="H88" s="62">
        <v>0</v>
      </c>
      <c r="I88" s="62" t="s">
        <v>39</v>
      </c>
      <c r="J88" s="62">
        <v>1</v>
      </c>
      <c r="K88" s="8"/>
      <c r="L88" s="8"/>
    </row>
    <row r="89" spans="1:12" ht="79.5" hidden="1" customHeight="1" outlineLevel="1" x14ac:dyDescent="0.25">
      <c r="A89" s="63"/>
      <c r="B89" s="63"/>
      <c r="C89" s="64" t="s">
        <v>292</v>
      </c>
      <c r="D89" s="65"/>
      <c r="E89" s="86"/>
      <c r="F89" s="64"/>
      <c r="G89" s="66"/>
      <c r="H89" s="66"/>
      <c r="I89" s="66"/>
      <c r="J89" s="66"/>
      <c r="K89" s="49" t="s">
        <v>292</v>
      </c>
      <c r="L89" s="64" t="s">
        <v>150</v>
      </c>
    </row>
    <row r="90" spans="1:12" hidden="1" outlineLevel="1" x14ac:dyDescent="0.25">
      <c r="A90" s="53"/>
      <c r="B90" s="53"/>
      <c r="C90" s="8"/>
      <c r="D90" s="23"/>
      <c r="E90" s="32">
        <v>0</v>
      </c>
      <c r="F90" s="32"/>
      <c r="G90" s="32" t="s">
        <v>38</v>
      </c>
      <c r="H90" s="69">
        <v>4</v>
      </c>
      <c r="I90" s="62" t="s">
        <v>39</v>
      </c>
      <c r="J90" s="62" t="s">
        <v>2</v>
      </c>
      <c r="K90" s="8"/>
      <c r="L90" s="8"/>
    </row>
    <row r="91" spans="1:12" hidden="1" outlineLevel="1" x14ac:dyDescent="0.25">
      <c r="A91" s="53"/>
      <c r="B91" s="53"/>
      <c r="C91" s="8"/>
      <c r="D91" s="23"/>
      <c r="E91" s="32">
        <v>50</v>
      </c>
      <c r="F91" s="62"/>
      <c r="G91" s="62" t="s">
        <v>38</v>
      </c>
      <c r="H91" s="69">
        <v>2</v>
      </c>
      <c r="I91" s="62" t="s">
        <v>39</v>
      </c>
      <c r="J91" s="62">
        <v>3</v>
      </c>
      <c r="K91" s="8"/>
      <c r="L91" s="8"/>
    </row>
    <row r="92" spans="1:12" hidden="1" outlineLevel="1" x14ac:dyDescent="0.25">
      <c r="A92" s="53"/>
      <c r="B92" s="53"/>
      <c r="C92" s="8"/>
      <c r="D92" s="23"/>
      <c r="E92" s="32">
        <v>100</v>
      </c>
      <c r="F92" s="32"/>
      <c r="G92" s="32" t="s">
        <v>38</v>
      </c>
      <c r="H92" s="69">
        <v>0</v>
      </c>
      <c r="I92" s="62" t="s">
        <v>39</v>
      </c>
      <c r="J92" s="62">
        <v>1</v>
      </c>
      <c r="K92" s="8"/>
      <c r="L92" s="8"/>
    </row>
    <row r="93" spans="1:12" ht="60" hidden="1" outlineLevel="1" x14ac:dyDescent="0.25">
      <c r="A93" s="63"/>
      <c r="B93" s="63"/>
      <c r="C93" s="64" t="s">
        <v>248</v>
      </c>
      <c r="D93" s="65"/>
      <c r="E93" s="86"/>
      <c r="F93" s="64"/>
      <c r="G93" s="66"/>
      <c r="H93" s="66"/>
      <c r="I93" s="66"/>
      <c r="J93" s="66"/>
      <c r="K93" s="49" t="s">
        <v>248</v>
      </c>
      <c r="L93" s="64" t="s">
        <v>41</v>
      </c>
    </row>
    <row r="94" spans="1:12" hidden="1" outlineLevel="1" x14ac:dyDescent="0.25">
      <c r="A94" s="53"/>
      <c r="B94" s="53"/>
      <c r="C94" s="8"/>
      <c r="D94" s="23"/>
      <c r="E94" s="32">
        <v>0</v>
      </c>
      <c r="F94" s="68"/>
      <c r="G94" s="32" t="s">
        <v>38</v>
      </c>
      <c r="H94" s="69">
        <v>6</v>
      </c>
      <c r="I94" s="62" t="s">
        <v>39</v>
      </c>
      <c r="J94" s="62" t="s">
        <v>2</v>
      </c>
      <c r="K94" s="8"/>
      <c r="L94" s="8"/>
    </row>
    <row r="95" spans="1:12" hidden="1" outlineLevel="1" x14ac:dyDescent="0.25">
      <c r="A95" s="53"/>
      <c r="B95" s="53"/>
      <c r="C95" s="8"/>
      <c r="D95" s="23"/>
      <c r="E95" s="32">
        <v>50</v>
      </c>
      <c r="F95" s="69"/>
      <c r="G95" s="62" t="s">
        <v>38</v>
      </c>
      <c r="H95" s="69">
        <v>2</v>
      </c>
      <c r="I95" s="62" t="s">
        <v>39</v>
      </c>
      <c r="J95" s="62">
        <v>5</v>
      </c>
      <c r="K95" s="8"/>
      <c r="L95" s="8"/>
    </row>
    <row r="96" spans="1:12" hidden="1" outlineLevel="1" x14ac:dyDescent="0.25">
      <c r="A96" s="53"/>
      <c r="B96" s="53"/>
      <c r="C96" s="8"/>
      <c r="D96" s="23"/>
      <c r="E96" s="32">
        <v>100</v>
      </c>
      <c r="F96" s="68"/>
      <c r="G96" s="32" t="s">
        <v>38</v>
      </c>
      <c r="H96" s="69">
        <v>0</v>
      </c>
      <c r="I96" s="62" t="s">
        <v>39</v>
      </c>
      <c r="J96" s="62">
        <v>1</v>
      </c>
      <c r="K96" s="8"/>
      <c r="L96" s="8"/>
    </row>
    <row r="97" spans="1:13" ht="30" x14ac:dyDescent="0.25">
      <c r="A97" s="10" t="s">
        <v>403</v>
      </c>
      <c r="B97" s="9"/>
      <c r="C97" s="9" t="s">
        <v>249</v>
      </c>
      <c r="D97" s="59">
        <v>0.2</v>
      </c>
      <c r="E97" s="59">
        <f>IF(H97='Методика оценки'!H98,'Методика оценки'!E98,IF(H97='Методика оценки'!H99,'Методика оценки'!E99,'Методика оценки'!E98))</f>
        <v>0</v>
      </c>
      <c r="F97" s="9" t="s">
        <v>404</v>
      </c>
      <c r="G97" s="61"/>
      <c r="H97" s="61"/>
      <c r="I97" s="61"/>
      <c r="J97" s="61" t="s">
        <v>77</v>
      </c>
      <c r="K97" s="9" t="s">
        <v>249</v>
      </c>
      <c r="L97" s="9" t="s">
        <v>150</v>
      </c>
    </row>
    <row r="98" spans="1:13" x14ac:dyDescent="0.25">
      <c r="A98" s="53"/>
      <c r="B98" s="53"/>
      <c r="C98" s="8"/>
      <c r="D98" s="70"/>
      <c r="E98" s="62">
        <v>0</v>
      </c>
      <c r="F98" s="8"/>
      <c r="G98" s="62"/>
      <c r="H98" s="62" t="s">
        <v>160</v>
      </c>
      <c r="I98" s="62"/>
      <c r="J98" s="62"/>
      <c r="K98" s="8"/>
      <c r="L98" s="8"/>
    </row>
    <row r="99" spans="1:13" x14ac:dyDescent="0.25">
      <c r="A99" s="53"/>
      <c r="B99" s="53"/>
      <c r="C99" s="8"/>
      <c r="D99" s="70"/>
      <c r="E99" s="62">
        <v>100</v>
      </c>
      <c r="F99" s="8"/>
      <c r="G99" s="62"/>
      <c r="H99" s="62" t="s">
        <v>617</v>
      </c>
      <c r="I99" s="62"/>
      <c r="J99" s="62"/>
      <c r="K99" s="8"/>
      <c r="L99" s="8"/>
    </row>
    <row r="100" spans="1:13" ht="45" x14ac:dyDescent="0.25">
      <c r="A100" s="10" t="s">
        <v>405</v>
      </c>
      <c r="B100" s="9"/>
      <c r="C100" s="9" t="s">
        <v>650</v>
      </c>
      <c r="D100" s="59">
        <v>0.2</v>
      </c>
      <c r="E100" s="59"/>
      <c r="F100" s="9" t="s">
        <v>408</v>
      </c>
      <c r="G100" s="61"/>
      <c r="H100" s="61"/>
      <c r="I100" s="61"/>
      <c r="J100" s="61" t="s">
        <v>78</v>
      </c>
      <c r="K100" s="9" t="s">
        <v>250</v>
      </c>
      <c r="L100" s="9" t="s">
        <v>222</v>
      </c>
    </row>
    <row r="101" spans="1:13" ht="30" x14ac:dyDescent="0.25">
      <c r="A101" s="9"/>
      <c r="B101" s="9"/>
      <c r="C101" s="9"/>
      <c r="D101" s="59"/>
      <c r="E101" s="61"/>
      <c r="F101" s="9"/>
      <c r="G101" s="61"/>
      <c r="H101" s="61"/>
      <c r="I101" s="61"/>
      <c r="J101" s="61" t="s">
        <v>13</v>
      </c>
      <c r="K101" s="9" t="s">
        <v>227</v>
      </c>
      <c r="L101" s="9"/>
    </row>
    <row r="102" spans="1:13" ht="27" customHeight="1" x14ac:dyDescent="0.25">
      <c r="A102" s="53"/>
      <c r="B102" s="53"/>
      <c r="C102" s="8"/>
      <c r="D102" s="70"/>
      <c r="E102" s="62">
        <v>0</v>
      </c>
      <c r="F102" s="8"/>
      <c r="G102" s="62" t="s">
        <v>38</v>
      </c>
      <c r="H102" s="62">
        <v>0</v>
      </c>
      <c r="I102" s="62" t="s">
        <v>39</v>
      </c>
      <c r="J102" s="62">
        <v>35</v>
      </c>
      <c r="K102" s="8"/>
      <c r="L102" s="8"/>
    </row>
    <row r="103" spans="1:13" x14ac:dyDescent="0.25">
      <c r="A103" s="53"/>
      <c r="B103" s="53"/>
      <c r="C103" s="8"/>
      <c r="D103" s="70"/>
      <c r="E103" s="62">
        <v>50</v>
      </c>
      <c r="F103" s="8"/>
      <c r="G103" s="62" t="s">
        <v>38</v>
      </c>
      <c r="H103" s="62">
        <v>36</v>
      </c>
      <c r="I103" s="62" t="s">
        <v>39</v>
      </c>
      <c r="J103" s="62">
        <v>70</v>
      </c>
      <c r="K103" s="8"/>
      <c r="L103" s="8"/>
    </row>
    <row r="104" spans="1:13" x14ac:dyDescent="0.25">
      <c r="A104" s="53"/>
      <c r="B104" s="53"/>
      <c r="C104" s="8"/>
      <c r="D104" s="70"/>
      <c r="E104" s="62">
        <v>100</v>
      </c>
      <c r="F104" s="8"/>
      <c r="G104" s="62" t="s">
        <v>38</v>
      </c>
      <c r="H104" s="62">
        <v>71</v>
      </c>
      <c r="I104" s="62" t="s">
        <v>39</v>
      </c>
      <c r="J104" s="62">
        <v>100</v>
      </c>
      <c r="K104" s="8"/>
      <c r="L104" s="8"/>
    </row>
    <row r="105" spans="1:13" ht="60" x14ac:dyDescent="0.25">
      <c r="A105" s="10" t="s">
        <v>406</v>
      </c>
      <c r="B105" s="9"/>
      <c r="C105" s="9" t="s">
        <v>110</v>
      </c>
      <c r="D105" s="59">
        <v>0.2</v>
      </c>
      <c r="E105" s="59"/>
      <c r="F105" s="9" t="s">
        <v>407</v>
      </c>
      <c r="G105" s="61"/>
      <c r="H105" s="61"/>
      <c r="I105" s="61"/>
      <c r="J105" s="61" t="s">
        <v>79</v>
      </c>
      <c r="K105" s="9" t="s">
        <v>110</v>
      </c>
      <c r="L105" s="9" t="s">
        <v>222</v>
      </c>
    </row>
    <row r="106" spans="1:13" x14ac:dyDescent="0.25">
      <c r="A106" s="53"/>
      <c r="B106" s="53"/>
      <c r="C106" s="8"/>
      <c r="D106" s="70"/>
      <c r="E106" s="62">
        <v>0</v>
      </c>
      <c r="F106" s="8"/>
      <c r="G106" s="62"/>
      <c r="H106" s="62" t="s">
        <v>160</v>
      </c>
      <c r="I106" s="62"/>
      <c r="J106" s="62"/>
      <c r="K106" s="8"/>
      <c r="L106" s="8"/>
    </row>
    <row r="107" spans="1:13" x14ac:dyDescent="0.25">
      <c r="A107" s="53"/>
      <c r="B107" s="53"/>
      <c r="C107" s="8"/>
      <c r="D107" s="70"/>
      <c r="E107" s="62">
        <v>100</v>
      </c>
      <c r="F107" s="8"/>
      <c r="G107" s="62"/>
      <c r="H107" s="62" t="s">
        <v>617</v>
      </c>
      <c r="I107" s="62"/>
      <c r="J107" s="62"/>
      <c r="K107" s="8"/>
      <c r="L107" s="8"/>
    </row>
    <row r="108" spans="1:13" ht="153.75" customHeight="1" x14ac:dyDescent="0.25">
      <c r="A108" s="55" t="s">
        <v>87</v>
      </c>
      <c r="B108" s="48" t="s">
        <v>88</v>
      </c>
      <c r="C108" s="48" t="s">
        <v>2</v>
      </c>
      <c r="D108" s="56">
        <v>0.2</v>
      </c>
      <c r="E108" s="57"/>
      <c r="F108" s="57"/>
      <c r="G108" s="57"/>
      <c r="H108" s="58"/>
      <c r="I108" s="58"/>
      <c r="J108" s="58"/>
      <c r="K108" s="48"/>
      <c r="L108" s="48"/>
    </row>
    <row r="109" spans="1:13" ht="120" x14ac:dyDescent="0.25">
      <c r="A109" s="9" t="s">
        <v>409</v>
      </c>
      <c r="B109" s="9"/>
      <c r="C109" s="9" t="s">
        <v>651</v>
      </c>
      <c r="D109" s="59">
        <v>0.02</v>
      </c>
      <c r="E109" s="59"/>
      <c r="F109" s="9" t="s">
        <v>709</v>
      </c>
      <c r="G109" s="61"/>
      <c r="H109" s="61"/>
      <c r="I109" s="61"/>
      <c r="J109" s="61" t="s">
        <v>80</v>
      </c>
      <c r="K109" s="9" t="s">
        <v>252</v>
      </c>
      <c r="L109" s="9" t="s">
        <v>147</v>
      </c>
      <c r="M109" s="22"/>
    </row>
    <row r="110" spans="1:13" ht="60" x14ac:dyDescent="0.25">
      <c r="A110" s="9"/>
      <c r="B110" s="9"/>
      <c r="C110" s="9"/>
      <c r="D110" s="59"/>
      <c r="E110" s="61"/>
      <c r="F110" s="9"/>
      <c r="G110" s="61"/>
      <c r="H110" s="61"/>
      <c r="I110" s="61"/>
      <c r="J110" s="61" t="s">
        <v>83</v>
      </c>
      <c r="K110" s="9" t="s">
        <v>253</v>
      </c>
      <c r="L110" s="9" t="s">
        <v>42</v>
      </c>
    </row>
    <row r="111" spans="1:13" x14ac:dyDescent="0.25">
      <c r="A111" s="53"/>
      <c r="B111" s="53"/>
      <c r="C111" s="8"/>
      <c r="D111" s="70"/>
      <c r="E111" s="62">
        <v>0</v>
      </c>
      <c r="F111" s="8"/>
      <c r="G111" s="62" t="s">
        <v>38</v>
      </c>
      <c r="H111" s="62">
        <v>0</v>
      </c>
      <c r="I111" s="62" t="s">
        <v>39</v>
      </c>
      <c r="J111" s="62">
        <v>10</v>
      </c>
      <c r="K111" s="50"/>
      <c r="L111" s="8"/>
    </row>
    <row r="112" spans="1:13" x14ac:dyDescent="0.25">
      <c r="A112" s="53"/>
      <c r="B112" s="53"/>
      <c r="C112" s="8"/>
      <c r="D112" s="70"/>
      <c r="E112" s="62">
        <v>50</v>
      </c>
      <c r="F112" s="8"/>
      <c r="G112" s="62" t="s">
        <v>38</v>
      </c>
      <c r="H112" s="62">
        <v>11</v>
      </c>
      <c r="I112" s="62" t="s">
        <v>39</v>
      </c>
      <c r="J112" s="62">
        <v>50</v>
      </c>
      <c r="K112" s="8"/>
      <c r="L112" s="8"/>
    </row>
    <row r="113" spans="1:12" x14ac:dyDescent="0.25">
      <c r="A113" s="53"/>
      <c r="B113" s="53"/>
      <c r="C113" s="8"/>
      <c r="D113" s="70"/>
      <c r="E113" s="62">
        <v>100</v>
      </c>
      <c r="F113" s="8"/>
      <c r="G113" s="62" t="s">
        <v>38</v>
      </c>
      <c r="H113" s="62">
        <v>51</v>
      </c>
      <c r="I113" s="62" t="s">
        <v>39</v>
      </c>
      <c r="J113" s="62">
        <v>100</v>
      </c>
      <c r="K113" s="8"/>
      <c r="L113" s="8"/>
    </row>
    <row r="114" spans="1:12" x14ac:dyDescent="0.25">
      <c r="A114" s="53"/>
      <c r="B114" s="53"/>
      <c r="C114" s="8"/>
      <c r="D114" s="70"/>
      <c r="E114" s="62">
        <v>50</v>
      </c>
      <c r="F114" s="8"/>
      <c r="G114" s="62" t="s">
        <v>38</v>
      </c>
      <c r="H114" s="62">
        <v>101</v>
      </c>
      <c r="I114" s="62" t="s">
        <v>39</v>
      </c>
      <c r="J114" s="62">
        <v>120</v>
      </c>
      <c r="K114" s="8"/>
      <c r="L114" s="8"/>
    </row>
    <row r="115" spans="1:12" x14ac:dyDescent="0.25">
      <c r="A115" s="53"/>
      <c r="B115" s="53"/>
      <c r="C115" s="8"/>
      <c r="D115" s="70"/>
      <c r="E115" s="62">
        <v>0</v>
      </c>
      <c r="F115" s="8"/>
      <c r="G115" s="62" t="s">
        <v>38</v>
      </c>
      <c r="H115" s="62">
        <v>121</v>
      </c>
      <c r="I115" s="62" t="s">
        <v>39</v>
      </c>
      <c r="J115" s="62"/>
      <c r="K115" s="8"/>
      <c r="L115" s="8"/>
    </row>
    <row r="116" spans="1:12" ht="87" customHeight="1" x14ac:dyDescent="0.25">
      <c r="A116" s="9" t="s">
        <v>417</v>
      </c>
      <c r="B116" s="9"/>
      <c r="C116" s="9" t="s">
        <v>652</v>
      </c>
      <c r="D116" s="59">
        <v>0.08</v>
      </c>
      <c r="E116" s="59"/>
      <c r="F116" s="9" t="s">
        <v>440</v>
      </c>
      <c r="G116" s="61"/>
      <c r="H116" s="61"/>
      <c r="I116" s="61"/>
      <c r="J116" s="61" t="s">
        <v>85</v>
      </c>
      <c r="K116" s="9" t="s">
        <v>254</v>
      </c>
      <c r="L116" s="9" t="s">
        <v>42</v>
      </c>
    </row>
    <row r="117" spans="1:12" ht="30" x14ac:dyDescent="0.25">
      <c r="A117" s="9"/>
      <c r="B117" s="9"/>
      <c r="C117" s="9"/>
      <c r="D117" s="59"/>
      <c r="E117" s="61"/>
      <c r="F117" s="9"/>
      <c r="G117" s="61"/>
      <c r="H117" s="61"/>
      <c r="I117" s="61"/>
      <c r="J117" s="61" t="s">
        <v>103</v>
      </c>
      <c r="K117" s="9" t="s">
        <v>251</v>
      </c>
      <c r="L117" s="9" t="s">
        <v>42</v>
      </c>
    </row>
    <row r="118" spans="1:12" x14ac:dyDescent="0.25">
      <c r="A118" s="53"/>
      <c r="B118" s="53"/>
      <c r="C118" s="51"/>
      <c r="D118" s="70"/>
      <c r="E118" s="62">
        <v>0</v>
      </c>
      <c r="F118" s="8"/>
      <c r="G118" s="62" t="s">
        <v>38</v>
      </c>
      <c r="H118" s="62">
        <v>0</v>
      </c>
      <c r="I118" s="62" t="s">
        <v>39</v>
      </c>
      <c r="J118" s="62">
        <v>30</v>
      </c>
      <c r="K118" s="50"/>
      <c r="L118" s="8"/>
    </row>
    <row r="119" spans="1:12" x14ac:dyDescent="0.25">
      <c r="A119" s="53"/>
      <c r="B119" s="53"/>
      <c r="C119" s="8"/>
      <c r="D119" s="70"/>
      <c r="E119" s="62">
        <v>50</v>
      </c>
      <c r="F119" s="8"/>
      <c r="G119" s="62" t="s">
        <v>38</v>
      </c>
      <c r="H119" s="62">
        <v>31</v>
      </c>
      <c r="I119" s="62" t="s">
        <v>39</v>
      </c>
      <c r="J119" s="62">
        <v>60</v>
      </c>
      <c r="K119" s="8"/>
      <c r="L119" s="8"/>
    </row>
    <row r="120" spans="1:12" x14ac:dyDescent="0.25">
      <c r="A120" s="53"/>
      <c r="B120" s="53"/>
      <c r="C120" s="8"/>
      <c r="D120" s="70"/>
      <c r="E120" s="62">
        <v>100</v>
      </c>
      <c r="F120" s="8"/>
      <c r="G120" s="62" t="s">
        <v>38</v>
      </c>
      <c r="H120" s="62">
        <v>61</v>
      </c>
      <c r="I120" s="62" t="s">
        <v>39</v>
      </c>
      <c r="J120" s="62">
        <v>100</v>
      </c>
      <c r="K120" s="8"/>
      <c r="L120" s="8"/>
    </row>
    <row r="121" spans="1:12" ht="92.25" customHeight="1" x14ac:dyDescent="0.25">
      <c r="A121" s="9" t="s">
        <v>418</v>
      </c>
      <c r="B121" s="9"/>
      <c r="C121" s="9" t="s">
        <v>712</v>
      </c>
      <c r="D121" s="59">
        <v>0.04</v>
      </c>
      <c r="E121" s="59"/>
      <c r="F121" s="9" t="s">
        <v>441</v>
      </c>
      <c r="G121" s="61"/>
      <c r="H121" s="61"/>
      <c r="I121" s="61"/>
      <c r="J121" s="61" t="s">
        <v>104</v>
      </c>
      <c r="K121" s="9" t="s">
        <v>255</v>
      </c>
      <c r="L121" s="9" t="s">
        <v>148</v>
      </c>
    </row>
    <row r="122" spans="1:12" ht="30" x14ac:dyDescent="0.25">
      <c r="A122" s="9"/>
      <c r="B122" s="9"/>
      <c r="C122" s="9"/>
      <c r="D122" s="59"/>
      <c r="E122" s="61"/>
      <c r="F122" s="9"/>
      <c r="G122" s="61"/>
      <c r="H122" s="61"/>
      <c r="I122" s="61"/>
      <c r="J122" s="61" t="s">
        <v>103</v>
      </c>
      <c r="K122" s="9" t="s">
        <v>251</v>
      </c>
      <c r="L122" s="9" t="s">
        <v>42</v>
      </c>
    </row>
    <row r="123" spans="1:12" x14ac:dyDescent="0.25">
      <c r="A123" s="53"/>
      <c r="B123" s="53"/>
      <c r="C123" s="8"/>
      <c r="D123" s="70"/>
      <c r="E123" s="62">
        <v>0</v>
      </c>
      <c r="F123" s="8"/>
      <c r="G123" s="62" t="s">
        <v>38</v>
      </c>
      <c r="H123" s="62">
        <v>0</v>
      </c>
      <c r="I123" s="62" t="s">
        <v>39</v>
      </c>
      <c r="J123" s="62">
        <v>0</v>
      </c>
      <c r="K123" s="50"/>
      <c r="L123" s="50"/>
    </row>
    <row r="124" spans="1:12" x14ac:dyDescent="0.25">
      <c r="A124" s="53"/>
      <c r="B124" s="53"/>
      <c r="C124" s="8"/>
      <c r="D124" s="70"/>
      <c r="E124" s="62">
        <v>50</v>
      </c>
      <c r="F124" s="8"/>
      <c r="G124" s="62" t="s">
        <v>38</v>
      </c>
      <c r="H124" s="62">
        <v>1</v>
      </c>
      <c r="I124" s="62" t="s">
        <v>39</v>
      </c>
      <c r="J124" s="62">
        <v>2</v>
      </c>
      <c r="K124" s="8"/>
      <c r="L124" s="8"/>
    </row>
    <row r="125" spans="1:12" x14ac:dyDescent="0.25">
      <c r="A125" s="53"/>
      <c r="B125" s="53"/>
      <c r="C125" s="8"/>
      <c r="D125" s="70"/>
      <c r="E125" s="62">
        <v>100</v>
      </c>
      <c r="F125" s="8"/>
      <c r="G125" s="62" t="s">
        <v>38</v>
      </c>
      <c r="H125" s="62">
        <v>3</v>
      </c>
      <c r="I125" s="62" t="s">
        <v>39</v>
      </c>
      <c r="J125" s="62"/>
      <c r="K125" s="8"/>
      <c r="L125" s="8"/>
    </row>
    <row r="126" spans="1:12" ht="122.25" customHeight="1" x14ac:dyDescent="0.25">
      <c r="A126" s="9" t="s">
        <v>419</v>
      </c>
      <c r="B126" s="9"/>
      <c r="C126" s="9" t="s">
        <v>653</v>
      </c>
      <c r="D126" s="59">
        <v>0.1</v>
      </c>
      <c r="E126" s="59"/>
      <c r="F126" s="9" t="s">
        <v>442</v>
      </c>
      <c r="G126" s="61"/>
      <c r="H126" s="61"/>
      <c r="I126" s="61"/>
      <c r="J126" s="61" t="s">
        <v>105</v>
      </c>
      <c r="K126" s="9" t="s">
        <v>256</v>
      </c>
      <c r="L126" s="9" t="s">
        <v>148</v>
      </c>
    </row>
    <row r="127" spans="1:12" ht="30" x14ac:dyDescent="0.25">
      <c r="A127" s="9"/>
      <c r="B127" s="9"/>
      <c r="C127" s="9"/>
      <c r="D127" s="59"/>
      <c r="E127" s="61"/>
      <c r="F127" s="9"/>
      <c r="G127" s="61"/>
      <c r="H127" s="61"/>
      <c r="I127" s="61"/>
      <c r="J127" s="61" t="s">
        <v>103</v>
      </c>
      <c r="K127" s="9" t="s">
        <v>251</v>
      </c>
      <c r="L127" s="9" t="s">
        <v>42</v>
      </c>
    </row>
    <row r="128" spans="1:12" x14ac:dyDescent="0.25">
      <c r="A128" s="53"/>
      <c r="B128" s="53"/>
      <c r="C128" s="8"/>
      <c r="D128" s="70"/>
      <c r="E128" s="62">
        <v>0</v>
      </c>
      <c r="F128" s="8"/>
      <c r="G128" s="62" t="s">
        <v>38</v>
      </c>
      <c r="H128" s="62">
        <v>0</v>
      </c>
      <c r="I128" s="62" t="s">
        <v>39</v>
      </c>
      <c r="J128" s="62">
        <v>50</v>
      </c>
      <c r="K128" s="50"/>
      <c r="L128" s="8"/>
    </row>
    <row r="129" spans="1:12" x14ac:dyDescent="0.25">
      <c r="A129" s="53"/>
      <c r="B129" s="53"/>
      <c r="C129" s="8"/>
      <c r="D129" s="70"/>
      <c r="E129" s="62">
        <v>50</v>
      </c>
      <c r="F129" s="8"/>
      <c r="G129" s="62" t="s">
        <v>38</v>
      </c>
      <c r="H129" s="62">
        <v>51</v>
      </c>
      <c r="I129" s="62" t="s">
        <v>39</v>
      </c>
      <c r="J129" s="62">
        <v>90</v>
      </c>
      <c r="K129" s="8"/>
      <c r="L129" s="8"/>
    </row>
    <row r="130" spans="1:12" x14ac:dyDescent="0.25">
      <c r="A130" s="53"/>
      <c r="B130" s="53"/>
      <c r="C130" s="8"/>
      <c r="D130" s="70"/>
      <c r="E130" s="62">
        <v>100</v>
      </c>
      <c r="F130" s="8"/>
      <c r="G130" s="62" t="s">
        <v>38</v>
      </c>
      <c r="H130" s="62">
        <v>91</v>
      </c>
      <c r="I130" s="62" t="s">
        <v>39</v>
      </c>
      <c r="J130" s="62"/>
      <c r="K130" s="8"/>
      <c r="L130" s="8"/>
    </row>
    <row r="131" spans="1:12" ht="105" x14ac:dyDescent="0.25">
      <c r="A131" s="9" t="s">
        <v>420</v>
      </c>
      <c r="B131" s="9"/>
      <c r="C131" s="9" t="s">
        <v>654</v>
      </c>
      <c r="D131" s="59">
        <v>0.08</v>
      </c>
      <c r="E131" s="59"/>
      <c r="F131" s="9" t="s">
        <v>443</v>
      </c>
      <c r="G131" s="61"/>
      <c r="H131" s="61"/>
      <c r="I131" s="61"/>
      <c r="J131" s="61" t="s">
        <v>108</v>
      </c>
      <c r="K131" s="9" t="s">
        <v>257</v>
      </c>
      <c r="L131" s="9" t="s">
        <v>148</v>
      </c>
    </row>
    <row r="132" spans="1:12" ht="30" x14ac:dyDescent="0.25">
      <c r="A132" s="9"/>
      <c r="B132" s="9"/>
      <c r="C132" s="9"/>
      <c r="D132" s="59"/>
      <c r="E132" s="61"/>
      <c r="F132" s="9"/>
      <c r="G132" s="61"/>
      <c r="H132" s="61"/>
      <c r="I132" s="61"/>
      <c r="J132" s="61" t="s">
        <v>103</v>
      </c>
      <c r="K132" s="9" t="s">
        <v>251</v>
      </c>
      <c r="L132" s="9"/>
    </row>
    <row r="133" spans="1:12" x14ac:dyDescent="0.25">
      <c r="A133" s="53"/>
      <c r="B133" s="53"/>
      <c r="C133" s="8"/>
      <c r="D133" s="70"/>
      <c r="E133" s="62">
        <v>0</v>
      </c>
      <c r="F133" s="8"/>
      <c r="G133" s="62" t="s">
        <v>38</v>
      </c>
      <c r="H133" s="62">
        <v>0</v>
      </c>
      <c r="I133" s="62" t="s">
        <v>39</v>
      </c>
      <c r="J133" s="62">
        <v>50</v>
      </c>
      <c r="K133" s="50"/>
      <c r="L133" s="8" t="s">
        <v>42</v>
      </c>
    </row>
    <row r="134" spans="1:12" x14ac:dyDescent="0.25">
      <c r="A134" s="53"/>
      <c r="B134" s="53"/>
      <c r="C134" s="8"/>
      <c r="D134" s="70"/>
      <c r="E134" s="62">
        <v>50</v>
      </c>
      <c r="F134" s="8"/>
      <c r="G134" s="62" t="s">
        <v>38</v>
      </c>
      <c r="H134" s="62">
        <v>51</v>
      </c>
      <c r="I134" s="62" t="s">
        <v>39</v>
      </c>
      <c r="J134" s="62">
        <v>90</v>
      </c>
      <c r="K134" s="8"/>
      <c r="L134" s="8"/>
    </row>
    <row r="135" spans="1:12" x14ac:dyDescent="0.25">
      <c r="A135" s="53"/>
      <c r="B135" s="53"/>
      <c r="C135" s="8"/>
      <c r="D135" s="70"/>
      <c r="E135" s="62">
        <v>100</v>
      </c>
      <c r="F135" s="8"/>
      <c r="G135" s="62" t="s">
        <v>38</v>
      </c>
      <c r="H135" s="62">
        <v>91</v>
      </c>
      <c r="I135" s="62" t="s">
        <v>39</v>
      </c>
      <c r="J135" s="62"/>
      <c r="K135" s="8"/>
      <c r="L135" s="8"/>
    </row>
    <row r="136" spans="1:12" ht="288" customHeight="1" x14ac:dyDescent="0.25">
      <c r="A136" s="9" t="s">
        <v>421</v>
      </c>
      <c r="B136" s="9"/>
      <c r="C136" s="11" t="s">
        <v>655</v>
      </c>
      <c r="D136" s="59">
        <v>0.06</v>
      </c>
      <c r="E136" s="59"/>
      <c r="F136" s="9" t="s">
        <v>432</v>
      </c>
      <c r="G136" s="61"/>
      <c r="H136" s="61"/>
      <c r="I136" s="61"/>
      <c r="J136" s="61" t="s">
        <v>113</v>
      </c>
      <c r="K136" s="9" t="s">
        <v>258</v>
      </c>
      <c r="L136" s="9" t="s">
        <v>149</v>
      </c>
    </row>
    <row r="137" spans="1:12" x14ac:dyDescent="0.25">
      <c r="A137" s="53"/>
      <c r="B137" s="53"/>
      <c r="C137" s="8"/>
      <c r="D137" s="70"/>
      <c r="E137" s="62">
        <v>0</v>
      </c>
      <c r="F137" s="62"/>
      <c r="G137" s="62" t="s">
        <v>38</v>
      </c>
      <c r="H137" s="62">
        <v>0</v>
      </c>
      <c r="I137" s="62" t="s">
        <v>39</v>
      </c>
      <c r="J137" s="62">
        <v>0</v>
      </c>
      <c r="K137" s="50"/>
      <c r="L137" s="8"/>
    </row>
    <row r="138" spans="1:12" x14ac:dyDescent="0.25">
      <c r="A138" s="53"/>
      <c r="B138" s="53"/>
      <c r="C138" s="8"/>
      <c r="D138" s="70"/>
      <c r="E138" s="62">
        <v>50</v>
      </c>
      <c r="F138" s="62"/>
      <c r="G138" s="62" t="s">
        <v>38</v>
      </c>
      <c r="H138" s="62">
        <v>1</v>
      </c>
      <c r="I138" s="62" t="s">
        <v>39</v>
      </c>
      <c r="J138" s="62">
        <v>1</v>
      </c>
      <c r="K138" s="8"/>
      <c r="L138" s="8"/>
    </row>
    <row r="139" spans="1:12" x14ac:dyDescent="0.25">
      <c r="A139" s="53"/>
      <c r="B139" s="53"/>
      <c r="C139" s="8"/>
      <c r="D139" s="70"/>
      <c r="E139" s="62">
        <v>100</v>
      </c>
      <c r="F139" s="62"/>
      <c r="G139" s="62" t="s">
        <v>38</v>
      </c>
      <c r="H139" s="62">
        <v>2</v>
      </c>
      <c r="I139" s="62" t="s">
        <v>39</v>
      </c>
      <c r="J139" s="62"/>
      <c r="K139" s="8"/>
      <c r="L139" s="8"/>
    </row>
    <row r="140" spans="1:12" ht="115.5" customHeight="1" x14ac:dyDescent="0.25">
      <c r="A140" s="9" t="s">
        <v>422</v>
      </c>
      <c r="B140" s="9"/>
      <c r="C140" s="11" t="s">
        <v>656</v>
      </c>
      <c r="D140" s="59">
        <v>0.06</v>
      </c>
      <c r="E140" s="59"/>
      <c r="F140" s="9" t="s">
        <v>433</v>
      </c>
      <c r="G140" s="61"/>
      <c r="H140" s="61"/>
      <c r="I140" s="61"/>
      <c r="J140" s="61" t="s">
        <v>115</v>
      </c>
      <c r="K140" s="9" t="s">
        <v>261</v>
      </c>
      <c r="L140" s="9" t="s">
        <v>149</v>
      </c>
    </row>
    <row r="141" spans="1:12" x14ac:dyDescent="0.25">
      <c r="A141" s="53"/>
      <c r="B141" s="53"/>
      <c r="C141" s="8"/>
      <c r="D141" s="70"/>
      <c r="E141" s="62">
        <v>0</v>
      </c>
      <c r="F141" s="8"/>
      <c r="G141" s="62" t="s">
        <v>38</v>
      </c>
      <c r="H141" s="62">
        <v>0</v>
      </c>
      <c r="I141" s="62" t="s">
        <v>39</v>
      </c>
      <c r="J141" s="62">
        <v>0</v>
      </c>
      <c r="K141" s="50"/>
      <c r="L141" s="8"/>
    </row>
    <row r="142" spans="1:12" x14ac:dyDescent="0.25">
      <c r="A142" s="53"/>
      <c r="B142" s="53"/>
      <c r="C142" s="8"/>
      <c r="D142" s="70"/>
      <c r="E142" s="62">
        <v>50</v>
      </c>
      <c r="F142" s="8"/>
      <c r="G142" s="62" t="s">
        <v>38</v>
      </c>
      <c r="H142" s="62">
        <v>1</v>
      </c>
      <c r="I142" s="62" t="s">
        <v>39</v>
      </c>
      <c r="J142" s="62">
        <v>1</v>
      </c>
      <c r="K142" s="8"/>
      <c r="L142" s="8"/>
    </row>
    <row r="143" spans="1:12" x14ac:dyDescent="0.25">
      <c r="A143" s="53"/>
      <c r="B143" s="53"/>
      <c r="C143" s="8"/>
      <c r="D143" s="70"/>
      <c r="E143" s="62">
        <v>100</v>
      </c>
      <c r="F143" s="8"/>
      <c r="G143" s="62" t="s">
        <v>38</v>
      </c>
      <c r="H143" s="62">
        <v>2</v>
      </c>
      <c r="I143" s="62" t="s">
        <v>39</v>
      </c>
      <c r="J143" s="62"/>
      <c r="K143" s="8"/>
      <c r="L143" s="8"/>
    </row>
    <row r="144" spans="1:12" ht="60" x14ac:dyDescent="0.25">
      <c r="A144" s="9" t="s">
        <v>423</v>
      </c>
      <c r="B144" s="9"/>
      <c r="C144" s="9" t="s">
        <v>684</v>
      </c>
      <c r="D144" s="59">
        <v>0.04</v>
      </c>
      <c r="E144" s="59"/>
      <c r="F144" s="9" t="s">
        <v>434</v>
      </c>
      <c r="G144" s="61"/>
      <c r="H144" s="61"/>
      <c r="I144" s="61"/>
      <c r="J144" s="61" t="s">
        <v>117</v>
      </c>
      <c r="K144" s="9" t="s">
        <v>259</v>
      </c>
      <c r="L144" s="9" t="s">
        <v>150</v>
      </c>
    </row>
    <row r="145" spans="1:12" s="7" customFormat="1" ht="45" x14ac:dyDescent="0.25">
      <c r="A145" s="9"/>
      <c r="B145" s="9"/>
      <c r="C145" s="9"/>
      <c r="D145" s="59"/>
      <c r="E145" s="61"/>
      <c r="F145" s="9"/>
      <c r="G145" s="61"/>
      <c r="H145" s="61"/>
      <c r="I145" s="61"/>
      <c r="J145" s="61" t="s">
        <v>119</v>
      </c>
      <c r="K145" s="9" t="s">
        <v>260</v>
      </c>
      <c r="L145" s="9" t="s">
        <v>149</v>
      </c>
    </row>
    <row r="146" spans="1:12" x14ac:dyDescent="0.25">
      <c r="A146" s="53"/>
      <c r="B146" s="53"/>
      <c r="C146" s="8"/>
      <c r="D146" s="70"/>
      <c r="E146" s="62">
        <v>0</v>
      </c>
      <c r="F146" s="8"/>
      <c r="G146" s="62" t="s">
        <v>38</v>
      </c>
      <c r="H146" s="62">
        <v>11</v>
      </c>
      <c r="I146" s="62" t="s">
        <v>39</v>
      </c>
      <c r="J146" s="62"/>
      <c r="K146" s="50"/>
      <c r="L146" s="50"/>
    </row>
    <row r="147" spans="1:12" x14ac:dyDescent="0.25">
      <c r="A147" s="53"/>
      <c r="B147" s="53"/>
      <c r="C147" s="8"/>
      <c r="D147" s="70"/>
      <c r="E147" s="62">
        <v>50</v>
      </c>
      <c r="F147" s="8"/>
      <c r="G147" s="62" t="s">
        <v>38</v>
      </c>
      <c r="H147" s="62">
        <v>6</v>
      </c>
      <c r="I147" s="62" t="s">
        <v>39</v>
      </c>
      <c r="J147" s="62">
        <v>10</v>
      </c>
      <c r="K147" s="8"/>
      <c r="L147" s="8"/>
    </row>
    <row r="148" spans="1:12" x14ac:dyDescent="0.25">
      <c r="A148" s="53"/>
      <c r="B148" s="53"/>
      <c r="C148" s="8"/>
      <c r="D148" s="70"/>
      <c r="E148" s="62">
        <v>100</v>
      </c>
      <c r="F148" s="8"/>
      <c r="G148" s="62" t="s">
        <v>38</v>
      </c>
      <c r="H148" s="62">
        <v>0</v>
      </c>
      <c r="I148" s="62" t="s">
        <v>39</v>
      </c>
      <c r="J148" s="62">
        <v>5</v>
      </c>
      <c r="K148" s="8"/>
      <c r="L148" s="8"/>
    </row>
    <row r="149" spans="1:12" ht="87.75" customHeight="1" x14ac:dyDescent="0.25">
      <c r="A149" s="9" t="s">
        <v>424</v>
      </c>
      <c r="B149" s="9"/>
      <c r="C149" s="9" t="s">
        <v>262</v>
      </c>
      <c r="D149" s="59">
        <v>0.06</v>
      </c>
      <c r="E149" s="59"/>
      <c r="F149" s="9" t="s">
        <v>435</v>
      </c>
      <c r="G149" s="61"/>
      <c r="H149" s="61"/>
      <c r="I149" s="61"/>
      <c r="J149" s="61" t="s">
        <v>120</v>
      </c>
      <c r="K149" s="9" t="s">
        <v>262</v>
      </c>
      <c r="L149" s="9" t="s">
        <v>149</v>
      </c>
    </row>
    <row r="150" spans="1:12" x14ac:dyDescent="0.25">
      <c r="A150" s="53"/>
      <c r="B150" s="53"/>
      <c r="C150" s="8"/>
      <c r="D150" s="70"/>
      <c r="E150" s="62">
        <v>100</v>
      </c>
      <c r="F150" s="8"/>
      <c r="G150" s="62" t="s">
        <v>38</v>
      </c>
      <c r="H150" s="62">
        <v>0</v>
      </c>
      <c r="I150" s="62" t="s">
        <v>39</v>
      </c>
      <c r="J150" s="62">
        <v>2</v>
      </c>
      <c r="K150" s="8"/>
      <c r="L150" s="8"/>
    </row>
    <row r="151" spans="1:12" x14ac:dyDescent="0.25">
      <c r="A151" s="53"/>
      <c r="B151" s="53"/>
      <c r="C151" s="8"/>
      <c r="D151" s="70"/>
      <c r="E151" s="62">
        <v>50</v>
      </c>
      <c r="F151" s="8"/>
      <c r="G151" s="62" t="s">
        <v>38</v>
      </c>
      <c r="H151" s="62">
        <v>3</v>
      </c>
      <c r="I151" s="62" t="s">
        <v>39</v>
      </c>
      <c r="J151" s="62">
        <v>8</v>
      </c>
      <c r="K151" s="8"/>
      <c r="L151" s="8"/>
    </row>
    <row r="152" spans="1:12" x14ac:dyDescent="0.25">
      <c r="A152" s="53"/>
      <c r="B152" s="53"/>
      <c r="C152" s="8"/>
      <c r="D152" s="70"/>
      <c r="E152" s="62">
        <v>0</v>
      </c>
      <c r="F152" s="8"/>
      <c r="G152" s="62" t="s">
        <v>38</v>
      </c>
      <c r="H152" s="62">
        <v>9</v>
      </c>
      <c r="I152" s="62" t="s">
        <v>39</v>
      </c>
      <c r="J152" s="62"/>
      <c r="K152" s="8"/>
      <c r="L152" s="8"/>
    </row>
    <row r="153" spans="1:12" ht="30" x14ac:dyDescent="0.25">
      <c r="A153" s="9" t="s">
        <v>425</v>
      </c>
      <c r="B153" s="10"/>
      <c r="C153" s="74" t="s">
        <v>657</v>
      </c>
      <c r="D153" s="59">
        <v>0.1</v>
      </c>
      <c r="E153" s="59"/>
      <c r="F153" s="9" t="s">
        <v>630</v>
      </c>
      <c r="G153" s="61"/>
      <c r="H153" s="61"/>
      <c r="I153" s="61"/>
      <c r="J153" s="61" t="s">
        <v>122</v>
      </c>
      <c r="K153" s="9" t="s">
        <v>293</v>
      </c>
      <c r="L153" s="9"/>
    </row>
    <row r="154" spans="1:12" x14ac:dyDescent="0.25">
      <c r="A154" s="50"/>
      <c r="B154" s="52"/>
      <c r="C154" s="75"/>
      <c r="D154" s="76"/>
      <c r="E154" s="62">
        <v>0</v>
      </c>
      <c r="F154" s="62"/>
      <c r="G154" s="32" t="s">
        <v>38</v>
      </c>
      <c r="H154" s="69">
        <v>0</v>
      </c>
      <c r="I154" s="62" t="s">
        <v>39</v>
      </c>
      <c r="J154" s="69">
        <v>0.5</v>
      </c>
      <c r="K154" s="50"/>
      <c r="L154" s="50"/>
    </row>
    <row r="155" spans="1:12" x14ac:dyDescent="0.25">
      <c r="A155" s="50"/>
      <c r="B155" s="52"/>
      <c r="C155" s="75"/>
      <c r="D155" s="76"/>
      <c r="E155" s="62">
        <v>50</v>
      </c>
      <c r="F155" s="62"/>
      <c r="G155" s="62" t="s">
        <v>38</v>
      </c>
      <c r="H155" s="69">
        <v>0.6</v>
      </c>
      <c r="I155" s="62" t="s">
        <v>39</v>
      </c>
      <c r="J155" s="69">
        <v>0.9</v>
      </c>
      <c r="K155" s="50"/>
      <c r="L155" s="50"/>
    </row>
    <row r="156" spans="1:12" x14ac:dyDescent="0.25">
      <c r="A156" s="50"/>
      <c r="B156" s="52"/>
      <c r="C156" s="75"/>
      <c r="D156" s="76"/>
      <c r="E156" s="62">
        <v>100</v>
      </c>
      <c r="F156" s="62"/>
      <c r="G156" s="32" t="s">
        <v>38</v>
      </c>
      <c r="H156" s="69">
        <v>1</v>
      </c>
      <c r="I156" s="62" t="s">
        <v>39</v>
      </c>
      <c r="J156" s="69"/>
      <c r="K156" s="50"/>
      <c r="L156" s="50"/>
    </row>
    <row r="157" spans="1:12" ht="60" x14ac:dyDescent="0.25">
      <c r="A157" s="10"/>
      <c r="B157" s="10"/>
      <c r="C157" s="9" t="s">
        <v>285</v>
      </c>
      <c r="D157" s="59"/>
      <c r="E157" s="59"/>
      <c r="F157" s="9" t="s">
        <v>631</v>
      </c>
      <c r="G157" s="61"/>
      <c r="H157" s="61"/>
      <c r="I157" s="61"/>
      <c r="J157" s="61" t="s">
        <v>124</v>
      </c>
      <c r="K157" s="9" t="s">
        <v>263</v>
      </c>
      <c r="L157" s="9" t="s">
        <v>150</v>
      </c>
    </row>
    <row r="158" spans="1:12" ht="30" x14ac:dyDescent="0.25">
      <c r="A158" s="10"/>
      <c r="B158" s="10"/>
      <c r="C158" s="9"/>
      <c r="D158" s="59"/>
      <c r="E158" s="61"/>
      <c r="F158" s="9"/>
      <c r="G158" s="61"/>
      <c r="H158" s="61"/>
      <c r="I158" s="61"/>
      <c r="J158" s="61" t="s">
        <v>126</v>
      </c>
      <c r="K158" s="9" t="s">
        <v>270</v>
      </c>
      <c r="L158" s="9"/>
    </row>
    <row r="159" spans="1:12" x14ac:dyDescent="0.25">
      <c r="A159" s="53"/>
      <c r="B159" s="53"/>
      <c r="C159" s="8"/>
      <c r="D159" s="23"/>
      <c r="E159" s="62">
        <v>0</v>
      </c>
      <c r="F159" s="62"/>
      <c r="G159" s="32" t="s">
        <v>38</v>
      </c>
      <c r="H159" s="69">
        <v>0</v>
      </c>
      <c r="I159" s="62" t="s">
        <v>39</v>
      </c>
      <c r="J159" s="69">
        <v>0.5</v>
      </c>
      <c r="K159" s="51"/>
      <c r="L159" s="8"/>
    </row>
    <row r="160" spans="1:12" x14ac:dyDescent="0.25">
      <c r="A160" s="53"/>
      <c r="B160" s="53"/>
      <c r="C160" s="8"/>
      <c r="D160" s="23"/>
      <c r="E160" s="62">
        <v>50</v>
      </c>
      <c r="F160" s="62"/>
      <c r="G160" s="62" t="s">
        <v>38</v>
      </c>
      <c r="H160" s="69">
        <v>0.6</v>
      </c>
      <c r="I160" s="62" t="s">
        <v>39</v>
      </c>
      <c r="J160" s="69">
        <v>0.9</v>
      </c>
      <c r="K160" s="8"/>
      <c r="L160" s="8"/>
    </row>
    <row r="161" spans="1:12" x14ac:dyDescent="0.25">
      <c r="A161" s="53"/>
      <c r="B161" s="53"/>
      <c r="C161" s="8"/>
      <c r="D161" s="23"/>
      <c r="E161" s="62">
        <v>100</v>
      </c>
      <c r="F161" s="62"/>
      <c r="G161" s="32" t="s">
        <v>38</v>
      </c>
      <c r="H161" s="69">
        <v>1</v>
      </c>
      <c r="I161" s="62" t="s">
        <v>39</v>
      </c>
      <c r="J161" s="69"/>
      <c r="K161" s="8"/>
      <c r="L161" s="8"/>
    </row>
    <row r="162" spans="1:12" ht="60" x14ac:dyDescent="0.25">
      <c r="A162" s="10"/>
      <c r="B162" s="10"/>
      <c r="C162" s="9" t="s">
        <v>284</v>
      </c>
      <c r="D162" s="59"/>
      <c r="E162" s="59"/>
      <c r="F162" s="9" t="s">
        <v>632</v>
      </c>
      <c r="G162" s="61"/>
      <c r="H162" s="61"/>
      <c r="I162" s="61"/>
      <c r="J162" s="61" t="s">
        <v>128</v>
      </c>
      <c r="K162" s="9" t="s">
        <v>264</v>
      </c>
      <c r="L162" s="9" t="s">
        <v>29</v>
      </c>
    </row>
    <row r="163" spans="1:12" ht="45" x14ac:dyDescent="0.25">
      <c r="A163" s="10"/>
      <c r="B163" s="10"/>
      <c r="C163" s="9"/>
      <c r="D163" s="59"/>
      <c r="E163" s="61"/>
      <c r="F163" s="9"/>
      <c r="G163" s="61"/>
      <c r="H163" s="61"/>
      <c r="I163" s="61"/>
      <c r="J163" s="61" t="s">
        <v>130</v>
      </c>
      <c r="K163" s="9" t="s">
        <v>271</v>
      </c>
      <c r="L163" s="9"/>
    </row>
    <row r="164" spans="1:12" x14ac:dyDescent="0.25">
      <c r="A164" s="53"/>
      <c r="B164" s="53"/>
      <c r="C164" s="8"/>
      <c r="D164" s="23"/>
      <c r="E164" s="62">
        <v>0</v>
      </c>
      <c r="F164" s="62"/>
      <c r="G164" s="32" t="s">
        <v>38</v>
      </c>
      <c r="H164" s="69">
        <v>0</v>
      </c>
      <c r="I164" s="62" t="s">
        <v>39</v>
      </c>
      <c r="J164" s="69">
        <v>0.5</v>
      </c>
      <c r="K164" s="51"/>
      <c r="L164" s="8"/>
    </row>
    <row r="165" spans="1:12" x14ac:dyDescent="0.25">
      <c r="A165" s="53"/>
      <c r="B165" s="53"/>
      <c r="C165" s="8"/>
      <c r="D165" s="23"/>
      <c r="E165" s="62">
        <v>50</v>
      </c>
      <c r="F165" s="62"/>
      <c r="G165" s="62" t="s">
        <v>38</v>
      </c>
      <c r="H165" s="69">
        <v>0.6</v>
      </c>
      <c r="I165" s="62" t="s">
        <v>39</v>
      </c>
      <c r="J165" s="69">
        <v>0.9</v>
      </c>
      <c r="K165" s="8"/>
      <c r="L165" s="8"/>
    </row>
    <row r="166" spans="1:12" x14ac:dyDescent="0.25">
      <c r="A166" s="53"/>
      <c r="B166" s="53"/>
      <c r="C166" s="8"/>
      <c r="D166" s="23"/>
      <c r="E166" s="62">
        <v>100</v>
      </c>
      <c r="F166" s="62"/>
      <c r="G166" s="32" t="s">
        <v>38</v>
      </c>
      <c r="H166" s="69">
        <v>1</v>
      </c>
      <c r="I166" s="62" t="s">
        <v>39</v>
      </c>
      <c r="J166" s="69"/>
      <c r="K166" s="8"/>
      <c r="L166" s="8"/>
    </row>
    <row r="167" spans="1:12" ht="60" x14ac:dyDescent="0.25">
      <c r="A167" s="10"/>
      <c r="B167" s="10"/>
      <c r="C167" s="9" t="s">
        <v>286</v>
      </c>
      <c r="D167" s="59"/>
      <c r="E167" s="59"/>
      <c r="F167" s="9" t="s">
        <v>633</v>
      </c>
      <c r="G167" s="61"/>
      <c r="H167" s="61"/>
      <c r="I167" s="61"/>
      <c r="J167" s="61" t="s">
        <v>132</v>
      </c>
      <c r="K167" s="9" t="s">
        <v>269</v>
      </c>
      <c r="L167" s="9" t="s">
        <v>29</v>
      </c>
    </row>
    <row r="168" spans="1:12" ht="30" x14ac:dyDescent="0.25">
      <c r="A168" s="10"/>
      <c r="B168" s="10"/>
      <c r="C168" s="9"/>
      <c r="D168" s="59"/>
      <c r="E168" s="61"/>
      <c r="F168" s="9"/>
      <c r="G168" s="61"/>
      <c r="H168" s="61"/>
      <c r="I168" s="61"/>
      <c r="J168" s="61" t="s">
        <v>134</v>
      </c>
      <c r="K168" s="9" t="s">
        <v>272</v>
      </c>
      <c r="L168" s="9"/>
    </row>
    <row r="169" spans="1:12" x14ac:dyDescent="0.25">
      <c r="A169" s="53"/>
      <c r="B169" s="53"/>
      <c r="C169" s="8"/>
      <c r="D169" s="23"/>
      <c r="E169" s="62">
        <v>0</v>
      </c>
      <c r="F169" s="62"/>
      <c r="G169" s="32" t="s">
        <v>38</v>
      </c>
      <c r="H169" s="69">
        <v>0</v>
      </c>
      <c r="I169" s="62" t="s">
        <v>39</v>
      </c>
      <c r="J169" s="69">
        <v>0.5</v>
      </c>
      <c r="K169" s="51"/>
      <c r="L169" s="8"/>
    </row>
    <row r="170" spans="1:12" x14ac:dyDescent="0.25">
      <c r="A170" s="53"/>
      <c r="B170" s="53"/>
      <c r="C170" s="8"/>
      <c r="D170" s="23"/>
      <c r="E170" s="62">
        <v>50</v>
      </c>
      <c r="F170" s="62"/>
      <c r="G170" s="62" t="s">
        <v>38</v>
      </c>
      <c r="H170" s="69">
        <v>0.6</v>
      </c>
      <c r="I170" s="62" t="s">
        <v>39</v>
      </c>
      <c r="J170" s="69">
        <v>0.9</v>
      </c>
      <c r="K170" s="8"/>
      <c r="L170" s="8"/>
    </row>
    <row r="171" spans="1:12" x14ac:dyDescent="0.25">
      <c r="A171" s="53"/>
      <c r="B171" s="53"/>
      <c r="C171" s="8"/>
      <c r="D171" s="23"/>
      <c r="E171" s="62">
        <v>100</v>
      </c>
      <c r="F171" s="62"/>
      <c r="G171" s="32" t="s">
        <v>38</v>
      </c>
      <c r="H171" s="69">
        <v>1</v>
      </c>
      <c r="I171" s="62" t="s">
        <v>39</v>
      </c>
      <c r="J171" s="69"/>
      <c r="K171" s="8"/>
      <c r="L171" s="8"/>
    </row>
    <row r="172" spans="1:12" ht="45" x14ac:dyDescent="0.25">
      <c r="A172" s="9" t="s">
        <v>426</v>
      </c>
      <c r="B172" s="10"/>
      <c r="C172" s="74" t="s">
        <v>658</v>
      </c>
      <c r="D172" s="59">
        <v>0.08</v>
      </c>
      <c r="E172" s="59"/>
      <c r="F172" s="9" t="s">
        <v>634</v>
      </c>
      <c r="G172" s="61"/>
      <c r="H172" s="61"/>
      <c r="I172" s="61"/>
      <c r="J172" s="61" t="s">
        <v>136</v>
      </c>
      <c r="K172" s="9" t="s">
        <v>294</v>
      </c>
      <c r="L172" s="9"/>
    </row>
    <row r="173" spans="1:12" x14ac:dyDescent="0.25">
      <c r="A173" s="50"/>
      <c r="B173" s="52"/>
      <c r="C173" s="75"/>
      <c r="D173" s="76"/>
      <c r="E173" s="62">
        <v>0</v>
      </c>
      <c r="F173" s="62"/>
      <c r="G173" s="32" t="s">
        <v>38</v>
      </c>
      <c r="H173" s="69">
        <v>0</v>
      </c>
      <c r="I173" s="62" t="s">
        <v>39</v>
      </c>
      <c r="J173" s="69">
        <v>0.5</v>
      </c>
      <c r="K173" s="50"/>
      <c r="L173" s="50"/>
    </row>
    <row r="174" spans="1:12" x14ac:dyDescent="0.25">
      <c r="A174" s="50"/>
      <c r="B174" s="52"/>
      <c r="C174" s="75"/>
      <c r="D174" s="76"/>
      <c r="E174" s="62">
        <v>50</v>
      </c>
      <c r="F174" s="62"/>
      <c r="G174" s="62" t="s">
        <v>38</v>
      </c>
      <c r="H174" s="69">
        <v>0.6</v>
      </c>
      <c r="I174" s="62" t="s">
        <v>39</v>
      </c>
      <c r="J174" s="69">
        <v>0.9</v>
      </c>
      <c r="K174" s="50"/>
      <c r="L174" s="50"/>
    </row>
    <row r="175" spans="1:12" x14ac:dyDescent="0.25">
      <c r="A175" s="50"/>
      <c r="B175" s="52"/>
      <c r="C175" s="75"/>
      <c r="D175" s="76"/>
      <c r="E175" s="62">
        <v>100</v>
      </c>
      <c r="F175" s="62"/>
      <c r="G175" s="32" t="s">
        <v>38</v>
      </c>
      <c r="H175" s="69">
        <v>1</v>
      </c>
      <c r="I175" s="62" t="s">
        <v>39</v>
      </c>
      <c r="J175" s="69"/>
      <c r="K175" s="50"/>
      <c r="L175" s="50"/>
    </row>
    <row r="176" spans="1:12" ht="75" x14ac:dyDescent="0.25">
      <c r="A176" s="10"/>
      <c r="B176" s="10"/>
      <c r="C176" s="9" t="s">
        <v>285</v>
      </c>
      <c r="D176" s="59"/>
      <c r="E176" s="59"/>
      <c r="F176" s="9" t="s">
        <v>635</v>
      </c>
      <c r="G176" s="61"/>
      <c r="H176" s="61"/>
      <c r="I176" s="61"/>
      <c r="J176" s="61" t="s">
        <v>138</v>
      </c>
      <c r="K176" s="9" t="s">
        <v>273</v>
      </c>
      <c r="L176" s="9" t="s">
        <v>150</v>
      </c>
    </row>
    <row r="177" spans="1:12" ht="30" x14ac:dyDescent="0.25">
      <c r="A177" s="10"/>
      <c r="B177" s="10"/>
      <c r="C177" s="9"/>
      <c r="D177" s="59"/>
      <c r="E177" s="61"/>
      <c r="F177" s="9"/>
      <c r="G177" s="61"/>
      <c r="H177" s="61"/>
      <c r="I177" s="61"/>
      <c r="J177" s="61" t="s">
        <v>126</v>
      </c>
      <c r="K177" s="9" t="s">
        <v>270</v>
      </c>
      <c r="L177" s="9"/>
    </row>
    <row r="178" spans="1:12" x14ac:dyDescent="0.25">
      <c r="A178" s="53"/>
      <c r="B178" s="53"/>
      <c r="C178" s="8"/>
      <c r="D178" s="23"/>
      <c r="E178" s="62">
        <v>0</v>
      </c>
      <c r="F178" s="62"/>
      <c r="G178" s="32" t="s">
        <v>38</v>
      </c>
      <c r="H178" s="69">
        <v>0</v>
      </c>
      <c r="I178" s="62" t="s">
        <v>39</v>
      </c>
      <c r="J178" s="69">
        <v>0.5</v>
      </c>
      <c r="K178" s="51"/>
      <c r="L178" s="8"/>
    </row>
    <row r="179" spans="1:12" x14ac:dyDescent="0.25">
      <c r="A179" s="53"/>
      <c r="B179" s="53"/>
      <c r="C179" s="8"/>
      <c r="D179" s="23"/>
      <c r="E179" s="62">
        <v>50</v>
      </c>
      <c r="F179" s="62"/>
      <c r="G179" s="62" t="s">
        <v>38</v>
      </c>
      <c r="H179" s="69">
        <v>0.6</v>
      </c>
      <c r="I179" s="62" t="s">
        <v>39</v>
      </c>
      <c r="J179" s="69">
        <v>0.9</v>
      </c>
      <c r="K179" s="8"/>
      <c r="L179" s="8"/>
    </row>
    <row r="180" spans="1:12" x14ac:dyDescent="0.25">
      <c r="A180" s="53"/>
      <c r="B180" s="53"/>
      <c r="C180" s="8"/>
      <c r="D180" s="23"/>
      <c r="E180" s="62">
        <v>100</v>
      </c>
      <c r="F180" s="62"/>
      <c r="G180" s="32" t="s">
        <v>38</v>
      </c>
      <c r="H180" s="69">
        <v>1</v>
      </c>
      <c r="I180" s="62" t="s">
        <v>39</v>
      </c>
      <c r="J180" s="69"/>
      <c r="K180" s="8"/>
      <c r="L180" s="8"/>
    </row>
    <row r="181" spans="1:12" ht="75" x14ac:dyDescent="0.25">
      <c r="A181" s="10"/>
      <c r="B181" s="10"/>
      <c r="C181" s="9" t="s">
        <v>284</v>
      </c>
      <c r="D181" s="59"/>
      <c r="E181" s="59"/>
      <c r="F181" s="9" t="s">
        <v>636</v>
      </c>
      <c r="G181" s="61"/>
      <c r="H181" s="61"/>
      <c r="I181" s="61"/>
      <c r="J181" s="61" t="s">
        <v>140</v>
      </c>
      <c r="K181" s="9" t="s">
        <v>274</v>
      </c>
      <c r="L181" s="9" t="s">
        <v>29</v>
      </c>
    </row>
    <row r="182" spans="1:12" ht="45" x14ac:dyDescent="0.25">
      <c r="A182" s="10"/>
      <c r="B182" s="10"/>
      <c r="C182" s="9"/>
      <c r="D182" s="59"/>
      <c r="E182" s="61"/>
      <c r="F182" s="9"/>
      <c r="G182" s="61"/>
      <c r="H182" s="61"/>
      <c r="I182" s="61"/>
      <c r="J182" s="61" t="s">
        <v>130</v>
      </c>
      <c r="K182" s="9" t="s">
        <v>271</v>
      </c>
      <c r="L182" s="9"/>
    </row>
    <row r="183" spans="1:12" x14ac:dyDescent="0.25">
      <c r="A183" s="53"/>
      <c r="B183" s="53"/>
      <c r="C183" s="8"/>
      <c r="D183" s="23"/>
      <c r="E183" s="62">
        <v>0</v>
      </c>
      <c r="F183" s="62"/>
      <c r="G183" s="32" t="s">
        <v>38</v>
      </c>
      <c r="H183" s="69">
        <v>0</v>
      </c>
      <c r="I183" s="62" t="s">
        <v>39</v>
      </c>
      <c r="J183" s="69">
        <v>0.5</v>
      </c>
      <c r="K183" s="51"/>
      <c r="L183" s="8"/>
    </row>
    <row r="184" spans="1:12" x14ac:dyDescent="0.25">
      <c r="A184" s="53"/>
      <c r="B184" s="53"/>
      <c r="C184" s="8"/>
      <c r="D184" s="23"/>
      <c r="E184" s="62">
        <v>50</v>
      </c>
      <c r="F184" s="62"/>
      <c r="G184" s="62" t="s">
        <v>38</v>
      </c>
      <c r="H184" s="69">
        <v>0.6</v>
      </c>
      <c r="I184" s="62" t="s">
        <v>39</v>
      </c>
      <c r="J184" s="69">
        <v>0.9</v>
      </c>
      <c r="K184" s="8"/>
      <c r="L184" s="8"/>
    </row>
    <row r="185" spans="1:12" x14ac:dyDescent="0.25">
      <c r="A185" s="53"/>
      <c r="B185" s="53"/>
      <c r="C185" s="8"/>
      <c r="D185" s="23"/>
      <c r="E185" s="62">
        <v>100</v>
      </c>
      <c r="F185" s="62"/>
      <c r="G185" s="32" t="s">
        <v>38</v>
      </c>
      <c r="H185" s="69">
        <v>1</v>
      </c>
      <c r="I185" s="62" t="s">
        <v>39</v>
      </c>
      <c r="J185" s="69"/>
      <c r="K185" s="8"/>
      <c r="L185" s="8"/>
    </row>
    <row r="186" spans="1:12" ht="75" x14ac:dyDescent="0.25">
      <c r="A186" s="10"/>
      <c r="B186" s="10"/>
      <c r="C186" s="9" t="s">
        <v>286</v>
      </c>
      <c r="D186" s="59"/>
      <c r="E186" s="59"/>
      <c r="F186" s="9" t="s">
        <v>637</v>
      </c>
      <c r="G186" s="61"/>
      <c r="H186" s="61"/>
      <c r="I186" s="61"/>
      <c r="J186" s="61" t="s">
        <v>142</v>
      </c>
      <c r="K186" s="9" t="s">
        <v>275</v>
      </c>
      <c r="L186" s="9" t="s">
        <v>29</v>
      </c>
    </row>
    <row r="187" spans="1:12" ht="30" x14ac:dyDescent="0.25">
      <c r="A187" s="10"/>
      <c r="B187" s="10"/>
      <c r="C187" s="9"/>
      <c r="D187" s="59"/>
      <c r="E187" s="61"/>
      <c r="F187" s="9"/>
      <c r="G187" s="61"/>
      <c r="H187" s="61"/>
      <c r="I187" s="61"/>
      <c r="J187" s="61" t="s">
        <v>134</v>
      </c>
      <c r="K187" s="9" t="s">
        <v>272</v>
      </c>
      <c r="L187" s="9"/>
    </row>
    <row r="188" spans="1:12" x14ac:dyDescent="0.25">
      <c r="A188" s="53"/>
      <c r="B188" s="53"/>
      <c r="C188" s="8"/>
      <c r="D188" s="23"/>
      <c r="E188" s="62">
        <v>0</v>
      </c>
      <c r="F188" s="62"/>
      <c r="G188" s="32" t="s">
        <v>38</v>
      </c>
      <c r="H188" s="69">
        <v>0</v>
      </c>
      <c r="I188" s="62" t="s">
        <v>39</v>
      </c>
      <c r="J188" s="69">
        <v>0.5</v>
      </c>
      <c r="K188" s="51"/>
      <c r="L188" s="8"/>
    </row>
    <row r="189" spans="1:12" x14ac:dyDescent="0.25">
      <c r="A189" s="53"/>
      <c r="B189" s="53"/>
      <c r="C189" s="8"/>
      <c r="D189" s="23"/>
      <c r="E189" s="62">
        <v>50</v>
      </c>
      <c r="F189" s="62"/>
      <c r="G189" s="62" t="s">
        <v>38</v>
      </c>
      <c r="H189" s="69">
        <v>0.6</v>
      </c>
      <c r="I189" s="62" t="s">
        <v>39</v>
      </c>
      <c r="J189" s="69">
        <v>0.9</v>
      </c>
      <c r="K189" s="8"/>
      <c r="L189" s="8"/>
    </row>
    <row r="190" spans="1:12" x14ac:dyDescent="0.25">
      <c r="A190" s="53"/>
      <c r="B190" s="53"/>
      <c r="C190" s="8"/>
      <c r="D190" s="23"/>
      <c r="E190" s="62">
        <v>100</v>
      </c>
      <c r="F190" s="62"/>
      <c r="G190" s="32" t="s">
        <v>38</v>
      </c>
      <c r="H190" s="69">
        <v>1</v>
      </c>
      <c r="I190" s="62" t="s">
        <v>39</v>
      </c>
      <c r="J190" s="69"/>
      <c r="K190" s="8"/>
      <c r="L190" s="8"/>
    </row>
    <row r="191" spans="1:12" ht="30" x14ac:dyDescent="0.25">
      <c r="A191" s="9" t="s">
        <v>427</v>
      </c>
      <c r="B191" s="9"/>
      <c r="C191" s="77" t="s">
        <v>659</v>
      </c>
      <c r="D191" s="59">
        <v>0.06</v>
      </c>
      <c r="E191" s="59"/>
      <c r="F191" s="9" t="s">
        <v>685</v>
      </c>
      <c r="G191" s="61"/>
      <c r="H191" s="61"/>
      <c r="I191" s="61"/>
      <c r="J191" s="61" t="s">
        <v>144</v>
      </c>
      <c r="K191" s="9" t="s">
        <v>265</v>
      </c>
      <c r="L191" s="9" t="s">
        <v>42</v>
      </c>
    </row>
    <row r="192" spans="1:12" x14ac:dyDescent="0.25">
      <c r="A192" s="50"/>
      <c r="B192" s="50"/>
      <c r="C192" s="50"/>
      <c r="D192" s="76"/>
      <c r="E192" s="62">
        <v>0</v>
      </c>
      <c r="F192" s="62"/>
      <c r="G192" s="32" t="s">
        <v>38</v>
      </c>
      <c r="H192" s="69">
        <v>0</v>
      </c>
      <c r="I192" s="62" t="s">
        <v>39</v>
      </c>
      <c r="J192" s="69">
        <v>0.5</v>
      </c>
      <c r="K192" s="50"/>
      <c r="L192" s="50"/>
    </row>
    <row r="193" spans="1:12" x14ac:dyDescent="0.25">
      <c r="A193" s="50"/>
      <c r="B193" s="50"/>
      <c r="C193" s="50"/>
      <c r="D193" s="76"/>
      <c r="E193" s="62">
        <v>50</v>
      </c>
      <c r="F193" s="62"/>
      <c r="G193" s="62" t="s">
        <v>38</v>
      </c>
      <c r="H193" s="69">
        <v>0.6</v>
      </c>
      <c r="I193" s="62" t="s">
        <v>39</v>
      </c>
      <c r="J193" s="69">
        <v>0.9</v>
      </c>
      <c r="K193" s="50"/>
      <c r="L193" s="50"/>
    </row>
    <row r="194" spans="1:12" x14ac:dyDescent="0.25">
      <c r="A194" s="50"/>
      <c r="B194" s="50"/>
      <c r="C194" s="50"/>
      <c r="D194" s="76"/>
      <c r="E194" s="62">
        <v>100</v>
      </c>
      <c r="F194" s="62"/>
      <c r="G194" s="32" t="s">
        <v>38</v>
      </c>
      <c r="H194" s="69">
        <v>1</v>
      </c>
      <c r="I194" s="62" t="s">
        <v>39</v>
      </c>
      <c r="J194" s="69"/>
      <c r="K194" s="50"/>
      <c r="L194" s="50"/>
    </row>
    <row r="195" spans="1:12" ht="45" x14ac:dyDescent="0.25">
      <c r="A195" s="10"/>
      <c r="B195" s="10"/>
      <c r="C195" s="9" t="s">
        <v>285</v>
      </c>
      <c r="D195" s="59"/>
      <c r="E195" s="61"/>
      <c r="F195" s="9" t="s">
        <v>436</v>
      </c>
      <c r="G195" s="61"/>
      <c r="H195" s="61"/>
      <c r="I195" s="61"/>
      <c r="J195" s="61" t="s">
        <v>411</v>
      </c>
      <c r="K195" s="9" t="s">
        <v>266</v>
      </c>
      <c r="L195" s="9" t="s">
        <v>150</v>
      </c>
    </row>
    <row r="196" spans="1:12" s="7" customFormat="1" ht="30" x14ac:dyDescent="0.25">
      <c r="A196" s="52"/>
      <c r="B196" s="52"/>
      <c r="C196" s="50"/>
      <c r="D196" s="76"/>
      <c r="E196" s="69"/>
      <c r="F196" s="50"/>
      <c r="G196" s="69"/>
      <c r="H196" s="69"/>
      <c r="I196" s="69"/>
      <c r="J196" s="69" t="s">
        <v>126</v>
      </c>
      <c r="K196" s="50" t="s">
        <v>270</v>
      </c>
      <c r="L196" s="50"/>
    </row>
    <row r="197" spans="1:12" ht="60" x14ac:dyDescent="0.25">
      <c r="A197" s="10"/>
      <c r="B197" s="10"/>
      <c r="C197" s="9" t="s">
        <v>284</v>
      </c>
      <c r="D197" s="59"/>
      <c r="E197" s="61"/>
      <c r="F197" s="9" t="s">
        <v>437</v>
      </c>
      <c r="G197" s="61"/>
      <c r="H197" s="61"/>
      <c r="I197" s="61"/>
      <c r="J197" s="61" t="s">
        <v>412</v>
      </c>
      <c r="K197" s="9" t="s">
        <v>267</v>
      </c>
      <c r="L197" s="9" t="s">
        <v>29</v>
      </c>
    </row>
    <row r="198" spans="1:12" s="7" customFormat="1" ht="45" x14ac:dyDescent="0.25">
      <c r="A198" s="52"/>
      <c r="B198" s="52"/>
      <c r="C198" s="50"/>
      <c r="D198" s="76"/>
      <c r="E198" s="69"/>
      <c r="F198" s="50"/>
      <c r="G198" s="69"/>
      <c r="H198" s="69"/>
      <c r="I198" s="69"/>
      <c r="J198" s="69" t="s">
        <v>130</v>
      </c>
      <c r="K198" s="50" t="s">
        <v>271</v>
      </c>
      <c r="L198" s="50"/>
    </row>
    <row r="199" spans="1:12" ht="45" x14ac:dyDescent="0.25">
      <c r="A199" s="10"/>
      <c r="B199" s="10"/>
      <c r="C199" s="9" t="s">
        <v>286</v>
      </c>
      <c r="D199" s="59"/>
      <c r="E199" s="61"/>
      <c r="F199" s="9" t="s">
        <v>438</v>
      </c>
      <c r="G199" s="61"/>
      <c r="H199" s="61"/>
      <c r="I199" s="61"/>
      <c r="J199" s="61" t="s">
        <v>413</v>
      </c>
      <c r="K199" s="9" t="s">
        <v>268</v>
      </c>
      <c r="L199" s="9" t="s">
        <v>29</v>
      </c>
    </row>
    <row r="200" spans="1:12" s="7" customFormat="1" ht="30" x14ac:dyDescent="0.25">
      <c r="A200" s="52"/>
      <c r="B200" s="52"/>
      <c r="C200" s="50"/>
      <c r="D200" s="76"/>
      <c r="E200" s="69"/>
      <c r="F200" s="50"/>
      <c r="G200" s="69"/>
      <c r="H200" s="69"/>
      <c r="I200" s="69"/>
      <c r="J200" s="69" t="s">
        <v>134</v>
      </c>
      <c r="K200" s="50" t="s">
        <v>272</v>
      </c>
      <c r="L200" s="50"/>
    </row>
    <row r="201" spans="1:12" ht="30" x14ac:dyDescent="0.25">
      <c r="A201" s="9" t="s">
        <v>428</v>
      </c>
      <c r="B201" s="9"/>
      <c r="C201" s="11" t="s">
        <v>660</v>
      </c>
      <c r="D201" s="59">
        <v>0.06</v>
      </c>
      <c r="E201" s="59"/>
      <c r="F201" s="9" t="s">
        <v>444</v>
      </c>
      <c r="G201" s="61"/>
      <c r="H201" s="61"/>
      <c r="I201" s="61"/>
      <c r="J201" s="61" t="s">
        <v>146</v>
      </c>
      <c r="K201" s="9" t="s">
        <v>276</v>
      </c>
      <c r="L201" s="9" t="s">
        <v>42</v>
      </c>
    </row>
    <row r="202" spans="1:12" x14ac:dyDescent="0.25">
      <c r="A202" s="50"/>
      <c r="B202" s="50"/>
      <c r="C202" s="50"/>
      <c r="D202" s="76"/>
      <c r="E202" s="69">
        <v>0</v>
      </c>
      <c r="F202" s="50"/>
      <c r="G202" s="69"/>
      <c r="H202" s="62" t="s">
        <v>160</v>
      </c>
      <c r="I202" s="69"/>
      <c r="J202" s="69" t="s">
        <v>159</v>
      </c>
      <c r="K202" s="50" t="s">
        <v>277</v>
      </c>
      <c r="L202" s="50"/>
    </row>
    <row r="203" spans="1:12" ht="30" x14ac:dyDescent="0.25">
      <c r="A203" s="50"/>
      <c r="B203" s="50"/>
      <c r="C203" s="50"/>
      <c r="D203" s="76"/>
      <c r="E203" s="69">
        <v>100</v>
      </c>
      <c r="F203" s="50"/>
      <c r="G203" s="69"/>
      <c r="H203" s="62" t="s">
        <v>617</v>
      </c>
      <c r="I203" s="69"/>
      <c r="J203" s="69" t="s">
        <v>410</v>
      </c>
      <c r="K203" s="50" t="s">
        <v>278</v>
      </c>
      <c r="L203" s="50"/>
    </row>
    <row r="204" spans="1:12" ht="45" x14ac:dyDescent="0.25">
      <c r="A204" s="9" t="s">
        <v>429</v>
      </c>
      <c r="B204" s="9"/>
      <c r="C204" s="9" t="s">
        <v>661</v>
      </c>
      <c r="D204" s="59">
        <v>0.06</v>
      </c>
      <c r="E204" s="59"/>
      <c r="F204" s="9" t="s">
        <v>639</v>
      </c>
      <c r="G204" s="61"/>
      <c r="H204" s="61"/>
      <c r="I204" s="61"/>
      <c r="J204" s="61" t="s">
        <v>414</v>
      </c>
      <c r="K204" s="9" t="s">
        <v>279</v>
      </c>
      <c r="L204" s="9" t="s">
        <v>42</v>
      </c>
    </row>
    <row r="205" spans="1:12" x14ac:dyDescent="0.25">
      <c r="A205" s="53"/>
      <c r="B205" s="53"/>
      <c r="C205" s="8"/>
      <c r="D205" s="70"/>
      <c r="E205" s="62">
        <v>0</v>
      </c>
      <c r="F205" s="62"/>
      <c r="G205" s="32" t="s">
        <v>38</v>
      </c>
      <c r="H205" s="69">
        <v>0</v>
      </c>
      <c r="I205" s="62" t="s">
        <v>39</v>
      </c>
      <c r="J205" s="69">
        <v>0.5</v>
      </c>
      <c r="K205" s="8"/>
      <c r="L205" s="8" t="s">
        <v>29</v>
      </c>
    </row>
    <row r="206" spans="1:12" x14ac:dyDescent="0.25">
      <c r="A206" s="53"/>
      <c r="B206" s="53"/>
      <c r="C206" s="8"/>
      <c r="D206" s="70"/>
      <c r="E206" s="62">
        <v>50</v>
      </c>
      <c r="F206" s="62"/>
      <c r="G206" s="62" t="s">
        <v>38</v>
      </c>
      <c r="H206" s="69">
        <v>0.6</v>
      </c>
      <c r="I206" s="62" t="s">
        <v>39</v>
      </c>
      <c r="J206" s="69">
        <v>0.9</v>
      </c>
      <c r="K206" s="8"/>
      <c r="L206" s="8"/>
    </row>
    <row r="207" spans="1:12" x14ac:dyDescent="0.25">
      <c r="A207" s="53"/>
      <c r="B207" s="53"/>
      <c r="C207" s="8"/>
      <c r="D207" s="70"/>
      <c r="E207" s="62">
        <v>100</v>
      </c>
      <c r="F207" s="62"/>
      <c r="G207" s="32" t="s">
        <v>38</v>
      </c>
      <c r="H207" s="69">
        <v>1</v>
      </c>
      <c r="I207" s="62" t="s">
        <v>39</v>
      </c>
      <c r="J207" s="69"/>
      <c r="K207" s="8"/>
      <c r="L207" s="8"/>
    </row>
    <row r="208" spans="1:12" ht="45" x14ac:dyDescent="0.25">
      <c r="A208" s="9" t="s">
        <v>430</v>
      </c>
      <c r="B208" s="9"/>
      <c r="C208" s="9" t="s">
        <v>662</v>
      </c>
      <c r="D208" s="59">
        <v>0.06</v>
      </c>
      <c r="E208" s="59"/>
      <c r="F208" s="9" t="s">
        <v>638</v>
      </c>
      <c r="G208" s="61"/>
      <c r="H208" s="61"/>
      <c r="I208" s="61"/>
      <c r="J208" s="61" t="s">
        <v>415</v>
      </c>
      <c r="K208" s="9" t="s">
        <v>280</v>
      </c>
      <c r="L208" s="9" t="s">
        <v>42</v>
      </c>
    </row>
    <row r="209" spans="1:13" x14ac:dyDescent="0.25">
      <c r="A209" s="53"/>
      <c r="B209" s="53"/>
      <c r="C209" s="8"/>
      <c r="D209" s="70"/>
      <c r="E209" s="62">
        <v>0</v>
      </c>
      <c r="F209" s="62"/>
      <c r="G209" s="32" t="s">
        <v>38</v>
      </c>
      <c r="H209" s="69">
        <v>0</v>
      </c>
      <c r="I209" s="62" t="s">
        <v>39</v>
      </c>
      <c r="J209" s="69">
        <v>0.5</v>
      </c>
      <c r="K209" s="8"/>
      <c r="L209" s="8" t="s">
        <v>29</v>
      </c>
    </row>
    <row r="210" spans="1:13" x14ac:dyDescent="0.25">
      <c r="A210" s="53"/>
      <c r="B210" s="53"/>
      <c r="C210" s="8"/>
      <c r="D210" s="70"/>
      <c r="E210" s="62">
        <v>50</v>
      </c>
      <c r="F210" s="62"/>
      <c r="G210" s="62" t="s">
        <v>38</v>
      </c>
      <c r="H210" s="69">
        <v>0.6</v>
      </c>
      <c r="I210" s="62" t="s">
        <v>39</v>
      </c>
      <c r="J210" s="69">
        <v>0.9</v>
      </c>
      <c r="K210" s="8"/>
      <c r="L210" s="8"/>
    </row>
    <row r="211" spans="1:13" x14ac:dyDescent="0.25">
      <c r="A211" s="53"/>
      <c r="B211" s="53"/>
      <c r="C211" s="8"/>
      <c r="D211" s="70"/>
      <c r="E211" s="62">
        <v>100</v>
      </c>
      <c r="F211" s="62"/>
      <c r="G211" s="32" t="s">
        <v>38</v>
      </c>
      <c r="H211" s="69">
        <v>1</v>
      </c>
      <c r="I211" s="62" t="s">
        <v>39</v>
      </c>
      <c r="J211" s="69"/>
      <c r="K211" s="8"/>
      <c r="L211" s="8"/>
    </row>
    <row r="212" spans="1:13" ht="30" x14ac:dyDescent="0.25">
      <c r="A212" s="9" t="s">
        <v>431</v>
      </c>
      <c r="B212" s="9"/>
      <c r="C212" s="9" t="s">
        <v>663</v>
      </c>
      <c r="D212" s="59">
        <v>0.04</v>
      </c>
      <c r="E212" s="59"/>
      <c r="F212" s="9" t="s">
        <v>439</v>
      </c>
      <c r="G212" s="61"/>
      <c r="H212" s="61">
        <v>13</v>
      </c>
      <c r="I212" s="61"/>
      <c r="J212" s="61" t="s">
        <v>416</v>
      </c>
      <c r="K212" s="9" t="s">
        <v>282</v>
      </c>
      <c r="L212" s="9" t="s">
        <v>42</v>
      </c>
    </row>
    <row r="213" spans="1:13" x14ac:dyDescent="0.25">
      <c r="A213" s="9"/>
      <c r="B213" s="9"/>
      <c r="C213" s="9"/>
      <c r="D213" s="59"/>
      <c r="E213" s="59"/>
      <c r="F213" s="9"/>
      <c r="G213" s="61"/>
      <c r="H213" s="61"/>
      <c r="I213" s="61"/>
      <c r="J213" s="61" t="s">
        <v>13</v>
      </c>
      <c r="K213" s="9" t="s">
        <v>281</v>
      </c>
      <c r="L213" s="61" t="s">
        <v>29</v>
      </c>
    </row>
    <row r="214" spans="1:13" x14ac:dyDescent="0.25">
      <c r="A214" s="53"/>
      <c r="B214" s="53"/>
      <c r="C214" s="8"/>
      <c r="D214" s="70"/>
      <c r="E214" s="62">
        <v>100</v>
      </c>
      <c r="F214" s="8"/>
      <c r="G214" s="62" t="s">
        <v>38</v>
      </c>
      <c r="H214" s="62">
        <v>0</v>
      </c>
      <c r="I214" s="62" t="s">
        <v>39</v>
      </c>
      <c r="J214" s="62">
        <v>15</v>
      </c>
      <c r="K214" s="8"/>
      <c r="L214" s="8"/>
    </row>
    <row r="215" spans="1:13" x14ac:dyDescent="0.25">
      <c r="A215" s="53"/>
      <c r="B215" s="53"/>
      <c r="C215" s="8"/>
      <c r="D215" s="70"/>
      <c r="E215" s="62">
        <v>50</v>
      </c>
      <c r="F215" s="8"/>
      <c r="G215" s="62" t="s">
        <v>38</v>
      </c>
      <c r="H215" s="62">
        <v>16</v>
      </c>
      <c r="I215" s="62" t="s">
        <v>39</v>
      </c>
      <c r="J215" s="62">
        <v>25</v>
      </c>
      <c r="K215" s="8"/>
      <c r="L215" s="8"/>
    </row>
    <row r="216" spans="1:13" x14ac:dyDescent="0.25">
      <c r="A216" s="53"/>
      <c r="B216" s="53"/>
      <c r="C216" s="8"/>
      <c r="D216" s="70"/>
      <c r="E216" s="62">
        <v>0</v>
      </c>
      <c r="F216" s="8"/>
      <c r="G216" s="62" t="s">
        <v>38</v>
      </c>
      <c r="H216" s="62">
        <v>26</v>
      </c>
      <c r="I216" s="62" t="s">
        <v>39</v>
      </c>
      <c r="J216" s="62"/>
      <c r="K216" s="8"/>
      <c r="L216" s="8"/>
    </row>
    <row r="217" spans="1:13" ht="105" x14ac:dyDescent="0.25">
      <c r="A217" s="55" t="s">
        <v>89</v>
      </c>
      <c r="B217" s="78" t="s">
        <v>499</v>
      </c>
      <c r="C217" s="48" t="s">
        <v>2</v>
      </c>
      <c r="D217" s="56">
        <v>0.2</v>
      </c>
      <c r="E217" s="57"/>
      <c r="F217" s="57"/>
      <c r="G217" s="57"/>
      <c r="H217" s="58"/>
      <c r="I217" s="58"/>
      <c r="J217" s="58"/>
      <c r="K217" s="48"/>
      <c r="L217" s="48"/>
    </row>
    <row r="218" spans="1:13" ht="61.5" customHeight="1" x14ac:dyDescent="0.25">
      <c r="A218" s="9" t="s">
        <v>498</v>
      </c>
      <c r="B218" s="10"/>
      <c r="C218" s="9" t="s">
        <v>350</v>
      </c>
      <c r="D218" s="59">
        <v>0.03</v>
      </c>
      <c r="E218" s="59"/>
      <c r="F218" s="9" t="s">
        <v>527</v>
      </c>
      <c r="G218" s="61"/>
      <c r="H218" s="61"/>
      <c r="I218" s="61"/>
      <c r="J218" s="61" t="s">
        <v>445</v>
      </c>
      <c r="K218" s="9" t="s">
        <v>350</v>
      </c>
      <c r="L218" s="9" t="s">
        <v>150</v>
      </c>
      <c r="M218" s="22"/>
    </row>
    <row r="219" spans="1:13" x14ac:dyDescent="0.25">
      <c r="A219" s="53"/>
      <c r="B219" s="53"/>
      <c r="C219" s="8"/>
      <c r="D219" s="70"/>
      <c r="E219" s="62">
        <v>0</v>
      </c>
      <c r="F219" s="8"/>
      <c r="G219" s="62" t="s">
        <v>38</v>
      </c>
      <c r="H219" s="62">
        <v>1</v>
      </c>
      <c r="I219" s="62" t="s">
        <v>39</v>
      </c>
      <c r="J219" s="62"/>
      <c r="K219" s="8"/>
      <c r="L219" s="8"/>
    </row>
    <row r="220" spans="1:13" x14ac:dyDescent="0.25">
      <c r="A220" s="53"/>
      <c r="B220" s="53"/>
      <c r="C220" s="8"/>
      <c r="D220" s="70"/>
      <c r="E220" s="62">
        <v>100</v>
      </c>
      <c r="F220" s="8"/>
      <c r="G220" s="62" t="s">
        <v>38</v>
      </c>
      <c r="H220" s="62">
        <v>0</v>
      </c>
      <c r="I220" s="62" t="s">
        <v>39</v>
      </c>
      <c r="J220" s="62">
        <v>0</v>
      </c>
      <c r="K220" s="8"/>
      <c r="L220" s="8"/>
    </row>
    <row r="221" spans="1:13" x14ac:dyDescent="0.25">
      <c r="A221" s="9" t="s">
        <v>500</v>
      </c>
      <c r="B221" s="10"/>
      <c r="C221" s="9" t="s">
        <v>351</v>
      </c>
      <c r="D221" s="59">
        <v>0.03</v>
      </c>
      <c r="E221" s="59"/>
      <c r="F221" s="9" t="s">
        <v>528</v>
      </c>
      <c r="G221" s="61"/>
      <c r="H221" s="61"/>
      <c r="I221" s="61"/>
      <c r="J221" s="61" t="s">
        <v>446</v>
      </c>
      <c r="K221" s="9" t="s">
        <v>351</v>
      </c>
      <c r="L221" s="9"/>
    </row>
    <row r="222" spans="1:13" x14ac:dyDescent="0.25">
      <c r="A222" s="53"/>
      <c r="B222" s="53"/>
      <c r="C222" s="50"/>
      <c r="D222" s="70"/>
      <c r="E222" s="62">
        <v>0</v>
      </c>
      <c r="F222" s="8"/>
      <c r="G222" s="62"/>
      <c r="H222" s="62" t="s">
        <v>160</v>
      </c>
      <c r="I222" s="62"/>
      <c r="J222" s="62"/>
      <c r="K222" s="8"/>
      <c r="L222" s="8"/>
    </row>
    <row r="223" spans="1:13" x14ac:dyDescent="0.25">
      <c r="A223" s="53"/>
      <c r="B223" s="53"/>
      <c r="C223" s="50"/>
      <c r="D223" s="70"/>
      <c r="E223" s="62">
        <v>100</v>
      </c>
      <c r="F223" s="8"/>
      <c r="G223" s="62"/>
      <c r="H223" s="62" t="s">
        <v>617</v>
      </c>
      <c r="I223" s="62"/>
      <c r="J223" s="62"/>
      <c r="K223" s="8"/>
      <c r="L223" s="8"/>
    </row>
    <row r="224" spans="1:13" ht="30" x14ac:dyDescent="0.25">
      <c r="A224" s="9" t="s">
        <v>501</v>
      </c>
      <c r="B224" s="10"/>
      <c r="C224" s="9" t="s">
        <v>353</v>
      </c>
      <c r="D224" s="59">
        <v>0.03</v>
      </c>
      <c r="E224" s="59"/>
      <c r="F224" s="9" t="s">
        <v>529</v>
      </c>
      <c r="G224" s="61"/>
      <c r="H224" s="61"/>
      <c r="I224" s="61"/>
      <c r="J224" s="61" t="s">
        <v>447</v>
      </c>
      <c r="K224" s="9" t="s">
        <v>353</v>
      </c>
      <c r="L224" s="9"/>
    </row>
    <row r="225" spans="1:12" x14ac:dyDescent="0.25">
      <c r="A225" s="53"/>
      <c r="B225" s="53"/>
      <c r="C225" s="50"/>
      <c r="D225" s="70"/>
      <c r="E225" s="62">
        <v>0</v>
      </c>
      <c r="F225" s="8"/>
      <c r="G225" s="62"/>
      <c r="H225" s="62" t="s">
        <v>160</v>
      </c>
      <c r="I225" s="62"/>
      <c r="J225" s="62"/>
      <c r="K225" s="8"/>
      <c r="L225" s="8"/>
    </row>
    <row r="226" spans="1:12" x14ac:dyDescent="0.25">
      <c r="A226" s="53"/>
      <c r="B226" s="53"/>
      <c r="C226" s="50"/>
      <c r="D226" s="70"/>
      <c r="E226" s="62">
        <v>100</v>
      </c>
      <c r="F226" s="8"/>
      <c r="G226" s="62"/>
      <c r="H226" s="62" t="s">
        <v>617</v>
      </c>
      <c r="I226" s="62"/>
      <c r="J226" s="62"/>
      <c r="K226" s="8"/>
      <c r="L226" s="8"/>
    </row>
    <row r="227" spans="1:12" x14ac:dyDescent="0.25">
      <c r="A227" s="9" t="s">
        <v>502</v>
      </c>
      <c r="B227" s="10"/>
      <c r="C227" s="9" t="s">
        <v>352</v>
      </c>
      <c r="D227" s="59">
        <v>0.03</v>
      </c>
      <c r="E227" s="59"/>
      <c r="F227" s="9" t="s">
        <v>530</v>
      </c>
      <c r="G227" s="61"/>
      <c r="H227" s="61"/>
      <c r="I227" s="61"/>
      <c r="J227" s="61" t="s">
        <v>448</v>
      </c>
      <c r="K227" s="9" t="s">
        <v>352</v>
      </c>
      <c r="L227" s="9"/>
    </row>
    <row r="228" spans="1:12" x14ac:dyDescent="0.25">
      <c r="A228" s="53"/>
      <c r="B228" s="53"/>
      <c r="C228" s="50"/>
      <c r="D228" s="70"/>
      <c r="E228" s="62">
        <v>0</v>
      </c>
      <c r="F228" s="8"/>
      <c r="G228" s="62"/>
      <c r="H228" s="62" t="s">
        <v>160</v>
      </c>
      <c r="I228" s="62"/>
      <c r="J228" s="62"/>
      <c r="K228" s="8"/>
      <c r="L228" s="8"/>
    </row>
    <row r="229" spans="1:12" x14ac:dyDescent="0.25">
      <c r="A229" s="53"/>
      <c r="B229" s="53"/>
      <c r="C229" s="50"/>
      <c r="D229" s="70"/>
      <c r="E229" s="62">
        <v>100</v>
      </c>
      <c r="F229" s="8"/>
      <c r="G229" s="62"/>
      <c r="H229" s="62" t="s">
        <v>617</v>
      </c>
      <c r="I229" s="62"/>
      <c r="J229" s="62"/>
      <c r="K229" s="8"/>
      <c r="L229" s="8"/>
    </row>
    <row r="230" spans="1:12" ht="30" x14ac:dyDescent="0.25">
      <c r="A230" s="9" t="s">
        <v>503</v>
      </c>
      <c r="B230" s="10"/>
      <c r="C230" s="9" t="s">
        <v>354</v>
      </c>
      <c r="D230" s="59">
        <v>0.06</v>
      </c>
      <c r="E230" s="59"/>
      <c r="F230" s="9" t="s">
        <v>531</v>
      </c>
      <c r="G230" s="61"/>
      <c r="H230" s="61"/>
      <c r="I230" s="61"/>
      <c r="J230" s="61" t="s">
        <v>449</v>
      </c>
      <c r="K230" s="9" t="s">
        <v>354</v>
      </c>
      <c r="L230" s="9"/>
    </row>
    <row r="231" spans="1:12" x14ac:dyDescent="0.25">
      <c r="A231" s="53"/>
      <c r="B231" s="53"/>
      <c r="C231" s="50"/>
      <c r="D231" s="70"/>
      <c r="E231" s="62">
        <v>0</v>
      </c>
      <c r="F231" s="8"/>
      <c r="G231" s="62"/>
      <c r="H231" s="62" t="s">
        <v>355</v>
      </c>
      <c r="I231" s="62"/>
      <c r="J231" s="62"/>
      <c r="K231" s="8"/>
      <c r="L231" s="8"/>
    </row>
    <row r="232" spans="1:12" x14ac:dyDescent="0.25">
      <c r="A232" s="53"/>
      <c r="B232" s="53"/>
      <c r="C232" s="50"/>
      <c r="D232" s="70"/>
      <c r="E232" s="62">
        <v>0</v>
      </c>
      <c r="F232" s="8"/>
      <c r="G232" s="62"/>
      <c r="H232" s="62" t="s">
        <v>356</v>
      </c>
      <c r="I232" s="62"/>
      <c r="J232" s="62"/>
      <c r="K232" s="8"/>
      <c r="L232" s="8"/>
    </row>
    <row r="233" spans="1:12" x14ac:dyDescent="0.25">
      <c r="A233" s="53"/>
      <c r="B233" s="53"/>
      <c r="C233" s="50"/>
      <c r="D233" s="70"/>
      <c r="E233" s="62">
        <v>100</v>
      </c>
      <c r="F233" s="8"/>
      <c r="G233" s="62"/>
      <c r="H233" s="62" t="s">
        <v>369</v>
      </c>
      <c r="I233" s="62"/>
      <c r="J233" s="62"/>
      <c r="K233" s="8"/>
      <c r="L233" s="8"/>
    </row>
    <row r="234" spans="1:12" ht="30" x14ac:dyDescent="0.25">
      <c r="A234" s="9" t="s">
        <v>504</v>
      </c>
      <c r="B234" s="10"/>
      <c r="C234" s="9" t="s">
        <v>664</v>
      </c>
      <c r="D234" s="59">
        <v>0.03</v>
      </c>
      <c r="E234" s="59"/>
      <c r="F234" s="9" t="s">
        <v>532</v>
      </c>
      <c r="G234" s="61"/>
      <c r="H234" s="61"/>
      <c r="I234" s="61"/>
      <c r="J234" s="61" t="s">
        <v>450</v>
      </c>
      <c r="K234" s="9" t="s">
        <v>289</v>
      </c>
      <c r="L234" s="9"/>
    </row>
    <row r="235" spans="1:12" x14ac:dyDescent="0.25">
      <c r="A235" s="53"/>
      <c r="B235" s="53"/>
      <c r="C235" s="50"/>
      <c r="D235" s="70"/>
      <c r="E235" s="62">
        <v>0</v>
      </c>
      <c r="F235" s="8"/>
      <c r="G235" s="62"/>
      <c r="H235" s="62" t="s">
        <v>617</v>
      </c>
      <c r="I235" s="62"/>
      <c r="J235" s="62"/>
      <c r="K235" s="8"/>
      <c r="L235" s="8"/>
    </row>
    <row r="236" spans="1:12" x14ac:dyDescent="0.25">
      <c r="A236" s="53"/>
      <c r="B236" s="53"/>
      <c r="C236" s="50"/>
      <c r="D236" s="70"/>
      <c r="E236" s="62">
        <v>100</v>
      </c>
      <c r="F236" s="8"/>
      <c r="G236" s="62"/>
      <c r="H236" s="62" t="s">
        <v>160</v>
      </c>
      <c r="I236" s="62"/>
      <c r="J236" s="62"/>
      <c r="K236" s="8"/>
      <c r="L236" s="8"/>
    </row>
    <row r="237" spans="1:12" ht="30" x14ac:dyDescent="0.25">
      <c r="A237" s="9" t="s">
        <v>505</v>
      </c>
      <c r="B237" s="10"/>
      <c r="C237" s="9" t="s">
        <v>151</v>
      </c>
      <c r="D237" s="59">
        <v>0.03</v>
      </c>
      <c r="E237" s="59"/>
      <c r="F237" s="9" t="s">
        <v>533</v>
      </c>
      <c r="G237" s="61"/>
      <c r="H237" s="61"/>
      <c r="I237" s="61"/>
      <c r="J237" s="61" t="s">
        <v>451</v>
      </c>
      <c r="K237" s="9" t="s">
        <v>151</v>
      </c>
      <c r="L237" s="9"/>
    </row>
    <row r="238" spans="1:12" x14ac:dyDescent="0.25">
      <c r="A238" s="53"/>
      <c r="B238" s="53"/>
      <c r="C238" s="50"/>
      <c r="D238" s="70"/>
      <c r="E238" s="62">
        <v>0</v>
      </c>
      <c r="F238" s="8"/>
      <c r="G238" s="62"/>
      <c r="H238" s="62" t="s">
        <v>617</v>
      </c>
      <c r="I238" s="62"/>
      <c r="J238" s="62"/>
      <c r="K238" s="8"/>
      <c r="L238" s="8"/>
    </row>
    <row r="239" spans="1:12" x14ac:dyDescent="0.25">
      <c r="A239" s="53"/>
      <c r="B239" s="53"/>
      <c r="C239" s="50"/>
      <c r="D239" s="70"/>
      <c r="E239" s="62">
        <v>100</v>
      </c>
      <c r="F239" s="8"/>
      <c r="G239" s="62"/>
      <c r="H239" s="62" t="s">
        <v>160</v>
      </c>
      <c r="I239" s="62"/>
      <c r="J239" s="62"/>
      <c r="K239" s="8"/>
      <c r="L239" s="8"/>
    </row>
    <row r="240" spans="1:12" ht="30" x14ac:dyDescent="0.25">
      <c r="A240" s="9" t="s">
        <v>506</v>
      </c>
      <c r="B240" s="10"/>
      <c r="C240" s="9" t="s">
        <v>665</v>
      </c>
      <c r="D240" s="59">
        <v>0.03</v>
      </c>
      <c r="E240" s="59"/>
      <c r="F240" s="9" t="s">
        <v>534</v>
      </c>
      <c r="G240" s="61"/>
      <c r="H240" s="61"/>
      <c r="I240" s="61"/>
      <c r="J240" s="61" t="s">
        <v>452</v>
      </c>
      <c r="K240" s="9" t="s">
        <v>152</v>
      </c>
      <c r="L240" s="9"/>
    </row>
    <row r="241" spans="1:12" x14ac:dyDescent="0.25">
      <c r="A241" s="53"/>
      <c r="B241" s="53"/>
      <c r="C241" s="50"/>
      <c r="D241" s="70"/>
      <c r="E241" s="62">
        <v>0</v>
      </c>
      <c r="F241" s="8"/>
      <c r="G241" s="62"/>
      <c r="H241" s="62" t="s">
        <v>160</v>
      </c>
      <c r="I241" s="62"/>
      <c r="J241" s="62"/>
      <c r="K241" s="8"/>
      <c r="L241" s="8"/>
    </row>
    <row r="242" spans="1:12" x14ac:dyDescent="0.25">
      <c r="A242" s="53"/>
      <c r="B242" s="53"/>
      <c r="C242" s="50"/>
      <c r="D242" s="70"/>
      <c r="E242" s="62">
        <v>100</v>
      </c>
      <c r="F242" s="8"/>
      <c r="G242" s="62"/>
      <c r="H242" s="62" t="s">
        <v>617</v>
      </c>
      <c r="I242" s="62"/>
      <c r="J242" s="62"/>
      <c r="K242" s="8"/>
      <c r="L242" s="8"/>
    </row>
    <row r="243" spans="1:12" ht="30" x14ac:dyDescent="0.25">
      <c r="A243" s="9" t="s">
        <v>507</v>
      </c>
      <c r="B243" s="10"/>
      <c r="C243" s="9" t="s">
        <v>153</v>
      </c>
      <c r="D243" s="59">
        <v>0.03</v>
      </c>
      <c r="E243" s="59"/>
      <c r="F243" s="9" t="s">
        <v>535</v>
      </c>
      <c r="G243" s="61"/>
      <c r="H243" s="61"/>
      <c r="I243" s="61"/>
      <c r="J243" s="61" t="s">
        <v>453</v>
      </c>
      <c r="K243" s="9" t="s">
        <v>153</v>
      </c>
      <c r="L243" s="9"/>
    </row>
    <row r="244" spans="1:12" x14ac:dyDescent="0.25">
      <c r="A244" s="53"/>
      <c r="B244" s="53"/>
      <c r="C244" s="50"/>
      <c r="D244" s="70"/>
      <c r="E244" s="62">
        <v>0</v>
      </c>
      <c r="F244" s="8"/>
      <c r="G244" s="62"/>
      <c r="H244" s="62" t="s">
        <v>160</v>
      </c>
      <c r="I244" s="62"/>
      <c r="J244" s="62"/>
      <c r="K244" s="8"/>
      <c r="L244" s="8"/>
    </row>
    <row r="245" spans="1:12" x14ac:dyDescent="0.25">
      <c r="A245" s="53"/>
      <c r="B245" s="53"/>
      <c r="C245" s="50"/>
      <c r="D245" s="70"/>
      <c r="E245" s="62">
        <v>100</v>
      </c>
      <c r="F245" s="8"/>
      <c r="G245" s="62"/>
      <c r="H245" s="62" t="s">
        <v>617</v>
      </c>
      <c r="I245" s="62"/>
      <c r="J245" s="62"/>
      <c r="K245" s="8"/>
      <c r="L245" s="8"/>
    </row>
    <row r="246" spans="1:12" ht="30" x14ac:dyDescent="0.25">
      <c r="A246" s="9" t="s">
        <v>508</v>
      </c>
      <c r="B246" s="10"/>
      <c r="C246" s="9" t="s">
        <v>154</v>
      </c>
      <c r="D246" s="59">
        <v>0.03</v>
      </c>
      <c r="E246" s="59"/>
      <c r="F246" s="9" t="s">
        <v>536</v>
      </c>
      <c r="G246" s="61"/>
      <c r="H246" s="61"/>
      <c r="I246" s="61"/>
      <c r="J246" s="61" t="s">
        <v>454</v>
      </c>
      <c r="K246" s="9" t="s">
        <v>154</v>
      </c>
      <c r="L246" s="9"/>
    </row>
    <row r="247" spans="1:12" x14ac:dyDescent="0.25">
      <c r="A247" s="53"/>
      <c r="B247" s="53"/>
      <c r="C247" s="50"/>
      <c r="D247" s="70"/>
      <c r="E247" s="62">
        <v>0</v>
      </c>
      <c r="F247" s="8"/>
      <c r="G247" s="62"/>
      <c r="H247" s="62" t="s">
        <v>160</v>
      </c>
      <c r="I247" s="62"/>
      <c r="J247" s="62"/>
      <c r="K247" s="8"/>
      <c r="L247" s="8"/>
    </row>
    <row r="248" spans="1:12" x14ac:dyDescent="0.25">
      <c r="A248" s="53"/>
      <c r="B248" s="53"/>
      <c r="C248" s="50"/>
      <c r="D248" s="70"/>
      <c r="E248" s="62">
        <v>100</v>
      </c>
      <c r="F248" s="8"/>
      <c r="G248" s="62"/>
      <c r="H248" s="62" t="s">
        <v>617</v>
      </c>
      <c r="I248" s="62"/>
      <c r="J248" s="62"/>
      <c r="K248" s="8"/>
      <c r="L248" s="8"/>
    </row>
    <row r="249" spans="1:12" x14ac:dyDescent="0.25">
      <c r="A249" s="9" t="s">
        <v>509</v>
      </c>
      <c r="B249" s="10"/>
      <c r="C249" s="9" t="s">
        <v>155</v>
      </c>
      <c r="D249" s="59">
        <v>0.03</v>
      </c>
      <c r="E249" s="59"/>
      <c r="F249" s="9" t="s">
        <v>537</v>
      </c>
      <c r="G249" s="61"/>
      <c r="H249" s="61"/>
      <c r="I249" s="61"/>
      <c r="J249" s="61" t="s">
        <v>455</v>
      </c>
      <c r="K249" s="9" t="s">
        <v>155</v>
      </c>
      <c r="L249" s="9"/>
    </row>
    <row r="250" spans="1:12" x14ac:dyDescent="0.25">
      <c r="A250" s="53"/>
      <c r="B250" s="53"/>
      <c r="C250" s="50"/>
      <c r="D250" s="70"/>
      <c r="E250" s="62">
        <v>0</v>
      </c>
      <c r="F250" s="8"/>
      <c r="G250" s="62"/>
      <c r="H250" s="62" t="s">
        <v>160</v>
      </c>
      <c r="I250" s="62"/>
      <c r="J250" s="62"/>
      <c r="K250" s="50"/>
      <c r="L250" s="8"/>
    </row>
    <row r="251" spans="1:12" x14ac:dyDescent="0.25">
      <c r="A251" s="53"/>
      <c r="B251" s="53"/>
      <c r="C251" s="50"/>
      <c r="D251" s="70"/>
      <c r="E251" s="62">
        <v>100</v>
      </c>
      <c r="F251" s="8"/>
      <c r="G251" s="62"/>
      <c r="H251" s="62" t="s">
        <v>617</v>
      </c>
      <c r="I251" s="62"/>
      <c r="J251" s="62"/>
      <c r="K251" s="50"/>
      <c r="L251" s="8"/>
    </row>
    <row r="252" spans="1:12" ht="64.5" customHeight="1" x14ac:dyDescent="0.25">
      <c r="A252" s="9" t="s">
        <v>510</v>
      </c>
      <c r="B252" s="10"/>
      <c r="C252" s="9" t="s">
        <v>156</v>
      </c>
      <c r="D252" s="59">
        <v>0.02</v>
      </c>
      <c r="E252" s="59"/>
      <c r="F252" s="9" t="s">
        <v>538</v>
      </c>
      <c r="G252" s="61"/>
      <c r="H252" s="61"/>
      <c r="I252" s="61"/>
      <c r="J252" s="61" t="s">
        <v>456</v>
      </c>
      <c r="K252" s="9" t="s">
        <v>156</v>
      </c>
      <c r="L252" s="9" t="s">
        <v>29</v>
      </c>
    </row>
    <row r="253" spans="1:12" s="7" customFormat="1" x14ac:dyDescent="0.25">
      <c r="A253" s="52"/>
      <c r="B253" s="52"/>
      <c r="C253" s="50"/>
      <c r="D253" s="71"/>
      <c r="E253" s="69">
        <v>0</v>
      </c>
      <c r="F253" s="50"/>
      <c r="G253" s="62" t="s">
        <v>38</v>
      </c>
      <c r="H253" s="62">
        <v>0</v>
      </c>
      <c r="I253" s="62" t="s">
        <v>39</v>
      </c>
      <c r="J253" s="62">
        <v>1</v>
      </c>
      <c r="K253" s="50" t="s">
        <v>281</v>
      </c>
      <c r="L253" s="50"/>
    </row>
    <row r="254" spans="1:12" x14ac:dyDescent="0.25">
      <c r="A254" s="53"/>
      <c r="B254" s="53"/>
      <c r="C254" s="50"/>
      <c r="D254" s="70"/>
      <c r="E254" s="62">
        <v>50</v>
      </c>
      <c r="F254" s="8"/>
      <c r="G254" s="62" t="s">
        <v>38</v>
      </c>
      <c r="H254" s="62">
        <v>2</v>
      </c>
      <c r="I254" s="62" t="s">
        <v>39</v>
      </c>
      <c r="J254" s="62">
        <v>5</v>
      </c>
      <c r="K254" s="8"/>
      <c r="L254" s="8"/>
    </row>
    <row r="255" spans="1:12" x14ac:dyDescent="0.25">
      <c r="A255" s="53"/>
      <c r="B255" s="53"/>
      <c r="C255" s="50"/>
      <c r="D255" s="70"/>
      <c r="E255" s="62">
        <v>100</v>
      </c>
      <c r="F255" s="8"/>
      <c r="G255" s="62" t="s">
        <v>38</v>
      </c>
      <c r="H255" s="62">
        <v>6</v>
      </c>
      <c r="I255" s="62" t="s">
        <v>39</v>
      </c>
      <c r="J255" s="62"/>
      <c r="K255" s="8"/>
      <c r="L255" s="8"/>
    </row>
    <row r="256" spans="1:12" ht="45" x14ac:dyDescent="0.25">
      <c r="A256" s="9" t="s">
        <v>511</v>
      </c>
      <c r="B256" s="10"/>
      <c r="C256" s="9" t="s">
        <v>290</v>
      </c>
      <c r="D256" s="59">
        <v>0.03</v>
      </c>
      <c r="E256" s="59"/>
      <c r="F256" s="9" t="s">
        <v>539</v>
      </c>
      <c r="G256" s="61"/>
      <c r="H256" s="61"/>
      <c r="I256" s="61"/>
      <c r="J256" s="61" t="s">
        <v>457</v>
      </c>
      <c r="K256" s="9" t="s">
        <v>290</v>
      </c>
      <c r="L256" s="9"/>
    </row>
    <row r="257" spans="1:12" x14ac:dyDescent="0.25">
      <c r="A257" s="53"/>
      <c r="B257" s="53"/>
      <c r="C257" s="50"/>
      <c r="D257" s="70"/>
      <c r="E257" s="62">
        <v>0</v>
      </c>
      <c r="F257" s="8"/>
      <c r="G257" s="62"/>
      <c r="H257" s="62" t="s">
        <v>160</v>
      </c>
      <c r="I257" s="62"/>
      <c r="J257" s="62"/>
      <c r="K257" s="8"/>
      <c r="L257" s="8"/>
    </row>
    <row r="258" spans="1:12" x14ac:dyDescent="0.25">
      <c r="A258" s="53"/>
      <c r="B258" s="53"/>
      <c r="C258" s="50"/>
      <c r="D258" s="70"/>
      <c r="E258" s="62">
        <v>100</v>
      </c>
      <c r="F258" s="8"/>
      <c r="G258" s="62"/>
      <c r="H258" s="62" t="s">
        <v>617</v>
      </c>
      <c r="I258" s="62"/>
      <c r="J258" s="62"/>
      <c r="K258" s="8"/>
      <c r="L258" s="8"/>
    </row>
    <row r="259" spans="1:12" ht="57.75" customHeight="1" x14ac:dyDescent="0.25">
      <c r="A259" s="9" t="s">
        <v>512</v>
      </c>
      <c r="B259" s="10"/>
      <c r="C259" s="9" t="s">
        <v>357</v>
      </c>
      <c r="D259" s="59">
        <v>0.03</v>
      </c>
      <c r="E259" s="59"/>
      <c r="F259" s="9" t="s">
        <v>540</v>
      </c>
      <c r="G259" s="61"/>
      <c r="H259" s="61"/>
      <c r="I259" s="61"/>
      <c r="J259" s="61" t="s">
        <v>458</v>
      </c>
      <c r="K259" s="9" t="s">
        <v>357</v>
      </c>
      <c r="L259" s="9"/>
    </row>
    <row r="260" spans="1:12" ht="18" customHeight="1" x14ac:dyDescent="0.25">
      <c r="A260" s="53"/>
      <c r="B260" s="53"/>
      <c r="C260" s="8"/>
      <c r="D260" s="70"/>
      <c r="E260" s="62">
        <v>0</v>
      </c>
      <c r="F260" s="8"/>
      <c r="G260" s="62"/>
      <c r="H260" s="62" t="s">
        <v>160</v>
      </c>
      <c r="I260" s="62"/>
      <c r="J260" s="62"/>
      <c r="K260" s="8"/>
      <c r="L260" s="8"/>
    </row>
    <row r="261" spans="1:12" ht="16.5" customHeight="1" x14ac:dyDescent="0.25">
      <c r="A261" s="53"/>
      <c r="B261" s="53"/>
      <c r="C261" s="8"/>
      <c r="D261" s="70"/>
      <c r="E261" s="62">
        <v>100</v>
      </c>
      <c r="F261" s="8"/>
      <c r="G261" s="62"/>
      <c r="H261" s="62" t="s">
        <v>617</v>
      </c>
      <c r="I261" s="62"/>
      <c r="J261" s="62"/>
      <c r="K261" s="8"/>
      <c r="L261" s="8"/>
    </row>
    <row r="262" spans="1:12" ht="45" x14ac:dyDescent="0.25">
      <c r="A262" s="9" t="s">
        <v>513</v>
      </c>
      <c r="B262" s="10"/>
      <c r="C262" s="9" t="s">
        <v>686</v>
      </c>
      <c r="D262" s="59">
        <v>0.06</v>
      </c>
      <c r="E262" s="59"/>
      <c r="F262" s="9" t="s">
        <v>542</v>
      </c>
      <c r="G262" s="61"/>
      <c r="H262" s="61"/>
      <c r="I262" s="61"/>
      <c r="J262" s="61" t="s">
        <v>459</v>
      </c>
      <c r="K262" s="9" t="s">
        <v>295</v>
      </c>
      <c r="L262" s="9"/>
    </row>
    <row r="263" spans="1:12" x14ac:dyDescent="0.25">
      <c r="A263" s="9"/>
      <c r="B263" s="10"/>
      <c r="C263" s="9"/>
      <c r="D263" s="59"/>
      <c r="E263" s="61"/>
      <c r="F263" s="9"/>
      <c r="G263" s="61"/>
      <c r="H263" s="61"/>
      <c r="I263" s="61"/>
      <c r="J263" s="72" t="s">
        <v>13</v>
      </c>
      <c r="K263" s="9" t="s">
        <v>281</v>
      </c>
      <c r="L263" s="9"/>
    </row>
    <row r="264" spans="1:12" ht="30.75" customHeight="1" x14ac:dyDescent="0.25">
      <c r="A264" s="53"/>
      <c r="B264" s="53"/>
      <c r="C264" s="8"/>
      <c r="D264" s="70"/>
      <c r="E264" s="62">
        <v>0</v>
      </c>
      <c r="F264" s="8"/>
      <c r="G264" s="62" t="s">
        <v>627</v>
      </c>
      <c r="H264" s="62">
        <v>2</v>
      </c>
      <c r="I264" s="62"/>
      <c r="J264" s="62"/>
      <c r="K264" s="8"/>
      <c r="L264" s="8"/>
    </row>
    <row r="265" spans="1:12" ht="46.5" customHeight="1" x14ac:dyDescent="0.25">
      <c r="A265" s="53"/>
      <c r="B265" s="53"/>
      <c r="C265" s="53"/>
      <c r="D265" s="70"/>
      <c r="E265" s="62">
        <v>100</v>
      </c>
      <c r="F265" s="8"/>
      <c r="G265" s="62" t="s">
        <v>629</v>
      </c>
      <c r="H265" s="62">
        <v>2</v>
      </c>
      <c r="I265" s="62"/>
      <c r="J265" s="62"/>
      <c r="K265" s="8"/>
      <c r="L265" s="8"/>
    </row>
    <row r="266" spans="1:12" ht="121.5" customHeight="1" x14ac:dyDescent="0.25">
      <c r="A266" s="9" t="s">
        <v>514</v>
      </c>
      <c r="B266" s="10"/>
      <c r="C266" s="10" t="s">
        <v>300</v>
      </c>
      <c r="D266" s="59">
        <v>0.03</v>
      </c>
      <c r="E266" s="59"/>
      <c r="F266" s="9" t="s">
        <v>541</v>
      </c>
      <c r="G266" s="72"/>
      <c r="H266" s="72"/>
      <c r="I266" s="72"/>
      <c r="J266" s="72" t="s">
        <v>460</v>
      </c>
      <c r="K266" s="10" t="s">
        <v>296</v>
      </c>
      <c r="L266" s="10"/>
    </row>
    <row r="267" spans="1:12" s="7" customFormat="1" ht="46.5" customHeight="1" x14ac:dyDescent="0.25">
      <c r="A267" s="52"/>
      <c r="B267" s="52"/>
      <c r="C267" s="52"/>
      <c r="D267" s="71"/>
      <c r="E267" s="62">
        <v>0</v>
      </c>
      <c r="F267" s="52"/>
      <c r="G267" s="69" t="s">
        <v>38</v>
      </c>
      <c r="H267" s="69">
        <v>0</v>
      </c>
      <c r="I267" s="69" t="s">
        <v>39</v>
      </c>
      <c r="J267" s="69">
        <v>0.4</v>
      </c>
      <c r="K267" s="52" t="s">
        <v>281</v>
      </c>
      <c r="L267" s="52"/>
    </row>
    <row r="268" spans="1:12" ht="46.5" customHeight="1" x14ac:dyDescent="0.25">
      <c r="A268" s="53"/>
      <c r="B268" s="53"/>
      <c r="C268" s="53"/>
      <c r="D268" s="70"/>
      <c r="E268" s="62">
        <v>100</v>
      </c>
      <c r="F268" s="8"/>
      <c r="G268" s="62" t="s">
        <v>38</v>
      </c>
      <c r="H268" s="62">
        <v>0.5</v>
      </c>
      <c r="I268" s="62" t="s">
        <v>39</v>
      </c>
      <c r="J268" s="62"/>
      <c r="K268" s="8"/>
      <c r="L268" s="8"/>
    </row>
    <row r="269" spans="1:12" ht="30" x14ac:dyDescent="0.25">
      <c r="A269" s="9" t="s">
        <v>515</v>
      </c>
      <c r="B269" s="10"/>
      <c r="C269" s="9" t="s">
        <v>297</v>
      </c>
      <c r="D269" s="59">
        <v>0.04</v>
      </c>
      <c r="E269" s="59"/>
      <c r="F269" s="9" t="s">
        <v>543</v>
      </c>
      <c r="G269" s="61"/>
      <c r="H269" s="61"/>
      <c r="I269" s="61"/>
      <c r="J269" s="61" t="s">
        <v>461</v>
      </c>
      <c r="K269" s="9" t="s">
        <v>297</v>
      </c>
      <c r="L269" s="9"/>
    </row>
    <row r="270" spans="1:12" x14ac:dyDescent="0.25">
      <c r="A270" s="53"/>
      <c r="B270" s="53"/>
      <c r="C270" s="8"/>
      <c r="D270" s="70"/>
      <c r="E270" s="62">
        <v>0</v>
      </c>
      <c r="F270" s="8"/>
      <c r="G270" s="62"/>
      <c r="H270" s="62" t="s">
        <v>160</v>
      </c>
      <c r="I270" s="62"/>
      <c r="J270" s="62"/>
      <c r="K270" s="8"/>
      <c r="L270" s="8"/>
    </row>
    <row r="271" spans="1:12" x14ac:dyDescent="0.25">
      <c r="A271" s="53"/>
      <c r="B271" s="53"/>
      <c r="C271" s="8"/>
      <c r="D271" s="70"/>
      <c r="E271" s="62">
        <v>100</v>
      </c>
      <c r="F271" s="8"/>
      <c r="G271" s="62"/>
      <c r="H271" s="62" t="s">
        <v>617</v>
      </c>
      <c r="I271" s="62"/>
      <c r="J271" s="62"/>
      <c r="K271" s="8"/>
      <c r="L271" s="8"/>
    </row>
    <row r="272" spans="1:12" ht="30" x14ac:dyDescent="0.25">
      <c r="A272" s="9" t="s">
        <v>516</v>
      </c>
      <c r="B272" s="10"/>
      <c r="C272" s="9" t="s">
        <v>298</v>
      </c>
      <c r="D272" s="59">
        <v>0.04</v>
      </c>
      <c r="E272" s="59"/>
      <c r="F272" s="9" t="s">
        <v>544</v>
      </c>
      <c r="G272" s="61"/>
      <c r="H272" s="61"/>
      <c r="I272" s="61"/>
      <c r="J272" s="61" t="s">
        <v>462</v>
      </c>
      <c r="K272" s="9" t="s">
        <v>298</v>
      </c>
      <c r="L272" s="9"/>
    </row>
    <row r="273" spans="1:12" x14ac:dyDescent="0.25">
      <c r="A273" s="53"/>
      <c r="B273" s="53"/>
      <c r="C273" s="8"/>
      <c r="D273" s="70"/>
      <c r="E273" s="62">
        <v>0</v>
      </c>
      <c r="F273" s="8"/>
      <c r="G273" s="62"/>
      <c r="H273" s="62" t="s">
        <v>160</v>
      </c>
      <c r="I273" s="62"/>
      <c r="J273" s="62"/>
      <c r="K273" s="8"/>
      <c r="L273" s="8"/>
    </row>
    <row r="274" spans="1:12" x14ac:dyDescent="0.25">
      <c r="A274" s="53"/>
      <c r="B274" s="53"/>
      <c r="C274" s="8"/>
      <c r="D274" s="70"/>
      <c r="E274" s="62">
        <v>100</v>
      </c>
      <c r="F274" s="8"/>
      <c r="G274" s="62"/>
      <c r="H274" s="62" t="s">
        <v>617</v>
      </c>
      <c r="I274" s="62"/>
      <c r="J274" s="62"/>
      <c r="K274" s="8"/>
      <c r="L274" s="8"/>
    </row>
    <row r="275" spans="1:12" ht="34.5" customHeight="1" x14ac:dyDescent="0.25">
      <c r="A275" s="9" t="s">
        <v>517</v>
      </c>
      <c r="B275" s="10"/>
      <c r="C275" s="9" t="s">
        <v>299</v>
      </c>
      <c r="D275" s="59">
        <v>0.03</v>
      </c>
      <c r="E275" s="59"/>
      <c r="F275" s="9" t="s">
        <v>545</v>
      </c>
      <c r="G275" s="61"/>
      <c r="H275" s="61"/>
      <c r="I275" s="61"/>
      <c r="J275" s="61" t="s">
        <v>463</v>
      </c>
      <c r="K275" s="9" t="s">
        <v>299</v>
      </c>
      <c r="L275" s="9"/>
    </row>
    <row r="276" spans="1:12" x14ac:dyDescent="0.25">
      <c r="A276" s="53"/>
      <c r="B276" s="53"/>
      <c r="C276" s="8"/>
      <c r="D276" s="70"/>
      <c r="E276" s="62">
        <v>0</v>
      </c>
      <c r="F276" s="8"/>
      <c r="G276" s="62"/>
      <c r="H276" s="62" t="s">
        <v>160</v>
      </c>
      <c r="I276" s="62"/>
      <c r="J276" s="62"/>
      <c r="K276" s="8"/>
      <c r="L276" s="8"/>
    </row>
    <row r="277" spans="1:12" ht="17.25" customHeight="1" x14ac:dyDescent="0.25">
      <c r="A277" s="53"/>
      <c r="B277" s="53"/>
      <c r="C277" s="8"/>
      <c r="D277" s="70"/>
      <c r="E277" s="62">
        <v>100</v>
      </c>
      <c r="F277" s="8"/>
      <c r="G277" s="62"/>
      <c r="H277" s="62" t="s">
        <v>617</v>
      </c>
      <c r="I277" s="62"/>
      <c r="J277" s="62"/>
      <c r="K277" s="8"/>
      <c r="L277" s="8"/>
    </row>
    <row r="278" spans="1:12" ht="30" x14ac:dyDescent="0.25">
      <c r="A278" s="9" t="s">
        <v>518</v>
      </c>
      <c r="B278" s="10"/>
      <c r="C278" s="9" t="s">
        <v>666</v>
      </c>
      <c r="D278" s="59">
        <v>0.03</v>
      </c>
      <c r="E278" s="59"/>
      <c r="F278" s="9" t="s">
        <v>687</v>
      </c>
      <c r="G278" s="61"/>
      <c r="H278" s="61"/>
      <c r="I278" s="61"/>
      <c r="J278" s="61" t="s">
        <v>464</v>
      </c>
      <c r="K278" s="9" t="s">
        <v>358</v>
      </c>
      <c r="L278" s="9"/>
    </row>
    <row r="279" spans="1:12" x14ac:dyDescent="0.25">
      <c r="A279" s="9"/>
      <c r="B279" s="10"/>
      <c r="C279" s="9"/>
      <c r="D279" s="59"/>
      <c r="E279" s="59"/>
      <c r="F279" s="9"/>
      <c r="G279" s="61"/>
      <c r="H279" s="61"/>
      <c r="I279" s="61"/>
      <c r="J279" s="61" t="s">
        <v>13</v>
      </c>
      <c r="K279" s="9" t="s">
        <v>281</v>
      </c>
      <c r="L279" s="9" t="s">
        <v>29</v>
      </c>
    </row>
    <row r="280" spans="1:12" x14ac:dyDescent="0.25">
      <c r="A280" s="53"/>
      <c r="B280" s="53"/>
      <c r="C280" s="8"/>
      <c r="D280" s="70"/>
      <c r="E280" s="62">
        <v>0</v>
      </c>
      <c r="F280" s="8"/>
      <c r="G280" s="62" t="s">
        <v>38</v>
      </c>
      <c r="H280" s="62">
        <v>0</v>
      </c>
      <c r="I280" s="62" t="s">
        <v>39</v>
      </c>
      <c r="J280" s="62">
        <v>35</v>
      </c>
      <c r="K280" s="8"/>
      <c r="L280" s="8"/>
    </row>
    <row r="281" spans="1:12" x14ac:dyDescent="0.25">
      <c r="A281" s="53"/>
      <c r="B281" s="53"/>
      <c r="C281" s="8"/>
      <c r="D281" s="70"/>
      <c r="E281" s="62">
        <v>50</v>
      </c>
      <c r="F281" s="8"/>
      <c r="G281" s="62" t="s">
        <v>38</v>
      </c>
      <c r="H281" s="62">
        <v>36</v>
      </c>
      <c r="I281" s="62" t="s">
        <v>39</v>
      </c>
      <c r="J281" s="62">
        <v>70</v>
      </c>
      <c r="K281" s="8"/>
      <c r="L281" s="8"/>
    </row>
    <row r="282" spans="1:12" x14ac:dyDescent="0.25">
      <c r="A282" s="53"/>
      <c r="B282" s="53"/>
      <c r="C282" s="8"/>
      <c r="D282" s="70"/>
      <c r="E282" s="62">
        <v>100</v>
      </c>
      <c r="F282" s="8"/>
      <c r="G282" s="62" t="s">
        <v>38</v>
      </c>
      <c r="H282" s="62">
        <v>71</v>
      </c>
      <c r="I282" s="62" t="s">
        <v>39</v>
      </c>
      <c r="J282" s="62">
        <v>100</v>
      </c>
      <c r="K282" s="8"/>
      <c r="L282" s="8"/>
    </row>
    <row r="283" spans="1:12" ht="30" x14ac:dyDescent="0.25">
      <c r="A283" s="9" t="s">
        <v>519</v>
      </c>
      <c r="B283" s="10"/>
      <c r="C283" s="9" t="s">
        <v>359</v>
      </c>
      <c r="D283" s="59">
        <v>0.03</v>
      </c>
      <c r="E283" s="59"/>
      <c r="F283" s="9" t="s">
        <v>546</v>
      </c>
      <c r="G283" s="61"/>
      <c r="H283" s="61"/>
      <c r="I283" s="61"/>
      <c r="J283" s="61" t="s">
        <v>465</v>
      </c>
      <c r="K283" s="9" t="s">
        <v>359</v>
      </c>
      <c r="L283" s="9"/>
    </row>
    <row r="284" spans="1:12" x14ac:dyDescent="0.25">
      <c r="A284" s="53"/>
      <c r="B284" s="53"/>
      <c r="C284" s="8"/>
      <c r="D284" s="70"/>
      <c r="E284" s="62">
        <v>0</v>
      </c>
      <c r="F284" s="8"/>
      <c r="G284" s="62"/>
      <c r="H284" s="62" t="s">
        <v>160</v>
      </c>
      <c r="I284" s="62"/>
      <c r="J284" s="62"/>
      <c r="K284" s="8"/>
      <c r="L284" s="8"/>
    </row>
    <row r="285" spans="1:12" x14ac:dyDescent="0.25">
      <c r="A285" s="53"/>
      <c r="B285" s="53"/>
      <c r="C285" s="8"/>
      <c r="D285" s="70"/>
      <c r="E285" s="62">
        <v>100</v>
      </c>
      <c r="F285" s="8"/>
      <c r="G285" s="62"/>
      <c r="H285" s="62" t="s">
        <v>617</v>
      </c>
      <c r="I285" s="62"/>
      <c r="J285" s="62"/>
      <c r="K285" s="8"/>
      <c r="L285" s="8"/>
    </row>
    <row r="286" spans="1:12" ht="30" x14ac:dyDescent="0.25">
      <c r="A286" s="9" t="s">
        <v>520</v>
      </c>
      <c r="B286" s="10"/>
      <c r="C286" s="9" t="s">
        <v>360</v>
      </c>
      <c r="D286" s="59">
        <v>0.03</v>
      </c>
      <c r="E286" s="59"/>
      <c r="F286" s="9" t="s">
        <v>547</v>
      </c>
      <c r="G286" s="61"/>
      <c r="H286" s="61"/>
      <c r="I286" s="61"/>
      <c r="J286" s="61" t="s">
        <v>466</v>
      </c>
      <c r="K286" s="9" t="s">
        <v>360</v>
      </c>
      <c r="L286" s="9"/>
    </row>
    <row r="287" spans="1:12" x14ac:dyDescent="0.25">
      <c r="A287" s="53"/>
      <c r="B287" s="53"/>
      <c r="C287" s="8"/>
      <c r="D287" s="70"/>
      <c r="E287" s="62">
        <v>0</v>
      </c>
      <c r="F287" s="8"/>
      <c r="G287" s="62"/>
      <c r="H287" s="62" t="s">
        <v>160</v>
      </c>
      <c r="I287" s="62"/>
      <c r="J287" s="62"/>
      <c r="K287" s="8"/>
      <c r="L287" s="8"/>
    </row>
    <row r="288" spans="1:12" x14ac:dyDescent="0.25">
      <c r="A288" s="53"/>
      <c r="B288" s="53"/>
      <c r="C288" s="8"/>
      <c r="D288" s="70"/>
      <c r="E288" s="62">
        <v>100</v>
      </c>
      <c r="F288" s="8"/>
      <c r="G288" s="62"/>
      <c r="H288" s="62" t="s">
        <v>617</v>
      </c>
      <c r="I288" s="62"/>
      <c r="J288" s="62"/>
      <c r="K288" s="8"/>
      <c r="L288" s="8"/>
    </row>
    <row r="289" spans="1:12" ht="34.5" customHeight="1" x14ac:dyDescent="0.25">
      <c r="A289" s="9" t="s">
        <v>521</v>
      </c>
      <c r="B289" s="10"/>
      <c r="C289" s="9" t="s">
        <v>361</v>
      </c>
      <c r="D289" s="59">
        <v>0.03</v>
      </c>
      <c r="E289" s="59"/>
      <c r="F289" s="9" t="s">
        <v>548</v>
      </c>
      <c r="G289" s="61"/>
      <c r="H289" s="61"/>
      <c r="I289" s="61"/>
      <c r="J289" s="61" t="s">
        <v>467</v>
      </c>
      <c r="K289" s="9" t="s">
        <v>361</v>
      </c>
      <c r="L289" s="9"/>
    </row>
    <row r="290" spans="1:12" ht="15" customHeight="1" x14ac:dyDescent="0.25">
      <c r="A290" s="53"/>
      <c r="B290" s="53"/>
      <c r="C290" s="8"/>
      <c r="D290" s="70"/>
      <c r="E290" s="62">
        <v>0</v>
      </c>
      <c r="F290" s="8"/>
      <c r="G290" s="62"/>
      <c r="H290" s="62" t="s">
        <v>160</v>
      </c>
      <c r="I290" s="62"/>
      <c r="J290" s="62"/>
      <c r="K290" s="8"/>
      <c r="L290" s="8"/>
    </row>
    <row r="291" spans="1:12" ht="15" customHeight="1" x14ac:dyDescent="0.25">
      <c r="A291" s="53"/>
      <c r="B291" s="53"/>
      <c r="C291" s="8"/>
      <c r="D291" s="70"/>
      <c r="E291" s="62">
        <v>100</v>
      </c>
      <c r="F291" s="8"/>
      <c r="G291" s="62"/>
      <c r="H291" s="62" t="s">
        <v>617</v>
      </c>
      <c r="I291" s="62"/>
      <c r="J291" s="62"/>
      <c r="K291" s="8"/>
      <c r="L291" s="8"/>
    </row>
    <row r="292" spans="1:12" ht="45" x14ac:dyDescent="0.25">
      <c r="A292" s="9" t="s">
        <v>522</v>
      </c>
      <c r="B292" s="10"/>
      <c r="C292" s="9" t="s">
        <v>157</v>
      </c>
      <c r="D292" s="59">
        <v>0.03</v>
      </c>
      <c r="E292" s="59"/>
      <c r="F292" s="9" t="s">
        <v>549</v>
      </c>
      <c r="G292" s="61"/>
      <c r="H292" s="61"/>
      <c r="I292" s="61"/>
      <c r="J292" s="61" t="s">
        <v>468</v>
      </c>
      <c r="K292" s="9" t="s">
        <v>157</v>
      </c>
      <c r="L292" s="9"/>
    </row>
    <row r="293" spans="1:12" x14ac:dyDescent="0.25">
      <c r="A293" s="53"/>
      <c r="B293" s="53"/>
      <c r="C293" s="8"/>
      <c r="D293" s="70"/>
      <c r="E293" s="62">
        <v>0</v>
      </c>
      <c r="F293" s="8"/>
      <c r="G293" s="62"/>
      <c r="H293" s="62" t="s">
        <v>160</v>
      </c>
      <c r="I293" s="62"/>
      <c r="J293" s="62"/>
      <c r="K293" s="8"/>
      <c r="L293" s="8"/>
    </row>
    <row r="294" spans="1:12" x14ac:dyDescent="0.25">
      <c r="A294" s="53"/>
      <c r="B294" s="53"/>
      <c r="C294" s="8"/>
      <c r="D294" s="70"/>
      <c r="E294" s="62">
        <v>100</v>
      </c>
      <c r="F294" s="8"/>
      <c r="G294" s="62"/>
      <c r="H294" s="62" t="s">
        <v>617</v>
      </c>
      <c r="I294" s="62"/>
      <c r="J294" s="62"/>
      <c r="K294" s="8"/>
      <c r="L294" s="8"/>
    </row>
    <row r="295" spans="1:12" ht="45" x14ac:dyDescent="0.25">
      <c r="A295" s="9" t="s">
        <v>523</v>
      </c>
      <c r="B295" s="10"/>
      <c r="C295" s="9" t="s">
        <v>158</v>
      </c>
      <c r="D295" s="59">
        <v>0.03</v>
      </c>
      <c r="E295" s="59"/>
      <c r="F295" s="9" t="s">
        <v>550</v>
      </c>
      <c r="G295" s="61"/>
      <c r="H295" s="61"/>
      <c r="I295" s="61"/>
      <c r="J295" s="61" t="s">
        <v>469</v>
      </c>
      <c r="K295" s="9" t="s">
        <v>158</v>
      </c>
      <c r="L295" s="9"/>
    </row>
    <row r="296" spans="1:12" x14ac:dyDescent="0.25">
      <c r="A296" s="53"/>
      <c r="B296" s="53"/>
      <c r="C296" s="8"/>
      <c r="D296" s="70"/>
      <c r="E296" s="62">
        <v>0</v>
      </c>
      <c r="F296" s="8"/>
      <c r="G296" s="62"/>
      <c r="H296" s="62" t="s">
        <v>160</v>
      </c>
      <c r="I296" s="62"/>
      <c r="J296" s="62"/>
      <c r="K296" s="8"/>
      <c r="L296" s="8"/>
    </row>
    <row r="297" spans="1:12" collapsed="1" x14ac:dyDescent="0.25">
      <c r="A297" s="53"/>
      <c r="B297" s="53"/>
      <c r="C297" s="8"/>
      <c r="D297" s="70"/>
      <c r="E297" s="62">
        <v>100</v>
      </c>
      <c r="F297" s="8"/>
      <c r="G297" s="62"/>
      <c r="H297" s="62" t="s">
        <v>617</v>
      </c>
      <c r="I297" s="62"/>
      <c r="J297" s="62"/>
      <c r="K297" s="8"/>
      <c r="L297" s="8"/>
    </row>
    <row r="298" spans="1:12" ht="99.75" hidden="1" customHeight="1" outlineLevel="1" x14ac:dyDescent="0.25">
      <c r="A298" s="64"/>
      <c r="B298" s="63"/>
      <c r="C298" s="64" t="s">
        <v>301</v>
      </c>
      <c r="D298" s="65"/>
      <c r="E298" s="66"/>
      <c r="F298" s="64"/>
      <c r="G298" s="66"/>
      <c r="H298" s="66"/>
      <c r="I298" s="66"/>
      <c r="J298" s="66"/>
      <c r="K298" s="49" t="s">
        <v>301</v>
      </c>
      <c r="L298" s="64"/>
    </row>
    <row r="299" spans="1:12" ht="15.75" hidden="1" customHeight="1" outlineLevel="1" x14ac:dyDescent="0.25">
      <c r="A299" s="53"/>
      <c r="B299" s="53"/>
      <c r="C299" s="8"/>
      <c r="D299" s="70"/>
      <c r="E299" s="62">
        <v>0</v>
      </c>
      <c r="F299" s="8"/>
      <c r="G299" s="62" t="s">
        <v>38</v>
      </c>
      <c r="H299" s="62">
        <v>6</v>
      </c>
      <c r="I299" s="62" t="s">
        <v>39</v>
      </c>
      <c r="J299" s="62"/>
      <c r="K299" s="8"/>
      <c r="L299" s="8"/>
    </row>
    <row r="300" spans="1:12" ht="15.75" hidden="1" customHeight="1" outlineLevel="1" x14ac:dyDescent="0.25">
      <c r="A300" s="53"/>
      <c r="B300" s="53"/>
      <c r="C300" s="8"/>
      <c r="D300" s="70"/>
      <c r="E300" s="62">
        <v>50</v>
      </c>
      <c r="F300" s="8"/>
      <c r="G300" s="62" t="s">
        <v>38</v>
      </c>
      <c r="H300" s="62">
        <v>2</v>
      </c>
      <c r="I300" s="62" t="s">
        <v>39</v>
      </c>
      <c r="J300" s="62">
        <v>5</v>
      </c>
      <c r="K300" s="8"/>
      <c r="L300" s="8"/>
    </row>
    <row r="301" spans="1:12" ht="15.75" hidden="1" customHeight="1" outlineLevel="1" x14ac:dyDescent="0.25">
      <c r="A301" s="53"/>
      <c r="B301" s="53"/>
      <c r="C301" s="8"/>
      <c r="D301" s="70"/>
      <c r="E301" s="62">
        <v>100</v>
      </c>
      <c r="F301" s="8"/>
      <c r="G301" s="62" t="s">
        <v>38</v>
      </c>
      <c r="H301" s="62">
        <v>0</v>
      </c>
      <c r="I301" s="62" t="s">
        <v>39</v>
      </c>
      <c r="J301" s="62">
        <v>1</v>
      </c>
      <c r="K301" s="8"/>
      <c r="L301" s="8"/>
    </row>
    <row r="302" spans="1:12" ht="60" x14ac:dyDescent="0.25">
      <c r="A302" s="9" t="s">
        <v>524</v>
      </c>
      <c r="B302" s="10"/>
      <c r="C302" s="9" t="s">
        <v>302</v>
      </c>
      <c r="D302" s="59">
        <v>0.06</v>
      </c>
      <c r="E302" s="59"/>
      <c r="F302" s="9" t="s">
        <v>551</v>
      </c>
      <c r="G302" s="61"/>
      <c r="H302" s="61"/>
      <c r="I302" s="61"/>
      <c r="J302" s="61" t="s">
        <v>470</v>
      </c>
      <c r="K302" s="9" t="s">
        <v>302</v>
      </c>
      <c r="L302" s="9"/>
    </row>
    <row r="303" spans="1:12" x14ac:dyDescent="0.25">
      <c r="A303" s="53"/>
      <c r="B303" s="53"/>
      <c r="C303" s="8"/>
      <c r="D303" s="70"/>
      <c r="E303" s="62">
        <v>0</v>
      </c>
      <c r="F303" s="8"/>
      <c r="G303" s="62"/>
      <c r="H303" s="62" t="s">
        <v>372</v>
      </c>
      <c r="I303" s="62"/>
      <c r="J303" s="62"/>
      <c r="K303" s="8"/>
      <c r="L303" s="8"/>
    </row>
    <row r="304" spans="1:12" x14ac:dyDescent="0.25">
      <c r="A304" s="53"/>
      <c r="B304" s="53"/>
      <c r="C304" s="8"/>
      <c r="D304" s="70"/>
      <c r="E304" s="62">
        <v>50</v>
      </c>
      <c r="F304" s="8"/>
      <c r="G304" s="62"/>
      <c r="H304" s="62" t="s">
        <v>373</v>
      </c>
      <c r="I304" s="62"/>
      <c r="J304" s="62"/>
      <c r="K304" s="8"/>
      <c r="L304" s="8"/>
    </row>
    <row r="305" spans="1:13" x14ac:dyDescent="0.25">
      <c r="A305" s="53"/>
      <c r="B305" s="53"/>
      <c r="C305" s="8"/>
      <c r="D305" s="70"/>
      <c r="E305" s="62">
        <v>75</v>
      </c>
      <c r="F305" s="8"/>
      <c r="G305" s="62"/>
      <c r="H305" s="62" t="s">
        <v>370</v>
      </c>
      <c r="I305" s="62"/>
      <c r="J305" s="62"/>
      <c r="K305" s="8"/>
      <c r="L305" s="8"/>
    </row>
    <row r="306" spans="1:13" x14ac:dyDescent="0.25">
      <c r="A306" s="53"/>
      <c r="B306" s="53"/>
      <c r="C306" s="8"/>
      <c r="D306" s="70"/>
      <c r="E306" s="62">
        <v>100</v>
      </c>
      <c r="F306" s="8"/>
      <c r="G306" s="62"/>
      <c r="H306" s="62" t="s">
        <v>371</v>
      </c>
      <c r="I306" s="62"/>
      <c r="J306" s="62"/>
      <c r="K306" s="8"/>
      <c r="L306" s="8"/>
    </row>
    <row r="307" spans="1:13" ht="90.75" customHeight="1" x14ac:dyDescent="0.25">
      <c r="A307" s="9" t="s">
        <v>525</v>
      </c>
      <c r="B307" s="10"/>
      <c r="C307" s="9" t="s">
        <v>303</v>
      </c>
      <c r="D307" s="59">
        <v>0.06</v>
      </c>
      <c r="E307" s="59"/>
      <c r="F307" s="9" t="s">
        <v>552</v>
      </c>
      <c r="G307" s="61"/>
      <c r="H307" s="61"/>
      <c r="I307" s="61"/>
      <c r="J307" s="61" t="s">
        <v>471</v>
      </c>
      <c r="K307" s="9" t="s">
        <v>303</v>
      </c>
      <c r="L307" s="9"/>
    </row>
    <row r="308" spans="1:13" ht="15.75" customHeight="1" x14ac:dyDescent="0.25">
      <c r="A308" s="53"/>
      <c r="B308" s="53"/>
      <c r="C308" s="50"/>
      <c r="D308" s="70"/>
      <c r="E308" s="62">
        <v>0</v>
      </c>
      <c r="F308" s="8"/>
      <c r="G308" s="62"/>
      <c r="H308" s="62" t="s">
        <v>372</v>
      </c>
      <c r="I308" s="62"/>
      <c r="J308" s="62"/>
      <c r="K308" s="8"/>
      <c r="L308" s="8"/>
    </row>
    <row r="309" spans="1:13" x14ac:dyDescent="0.25">
      <c r="A309" s="53"/>
      <c r="B309" s="53"/>
      <c r="C309" s="8"/>
      <c r="D309" s="70"/>
      <c r="E309" s="62">
        <v>50</v>
      </c>
      <c r="F309" s="8"/>
      <c r="G309" s="62"/>
      <c r="H309" s="62" t="s">
        <v>373</v>
      </c>
      <c r="I309" s="62"/>
      <c r="J309" s="62"/>
      <c r="K309" s="8"/>
      <c r="L309" s="8"/>
    </row>
    <row r="310" spans="1:13" x14ac:dyDescent="0.25">
      <c r="A310" s="53"/>
      <c r="B310" s="53"/>
      <c r="C310" s="8"/>
      <c r="D310" s="70"/>
      <c r="E310" s="62">
        <v>75</v>
      </c>
      <c r="F310" s="8"/>
      <c r="G310" s="62"/>
      <c r="H310" s="62" t="s">
        <v>370</v>
      </c>
      <c r="I310" s="62"/>
      <c r="J310" s="62"/>
      <c r="K310" s="8"/>
      <c r="L310" s="8"/>
    </row>
    <row r="311" spans="1:13" x14ac:dyDescent="0.25">
      <c r="A311" s="53"/>
      <c r="B311" s="53"/>
      <c r="C311" s="8"/>
      <c r="D311" s="70"/>
      <c r="E311" s="62">
        <v>100</v>
      </c>
      <c r="F311" s="8"/>
      <c r="G311" s="62"/>
      <c r="H311" s="62" t="s">
        <v>371</v>
      </c>
      <c r="I311" s="62"/>
      <c r="J311" s="62"/>
      <c r="K311" s="8"/>
      <c r="L311" s="8"/>
    </row>
    <row r="312" spans="1:13" ht="60" x14ac:dyDescent="0.25">
      <c r="A312" s="9" t="s">
        <v>526</v>
      </c>
      <c r="B312" s="9"/>
      <c r="C312" s="9" t="s">
        <v>667</v>
      </c>
      <c r="D312" s="59">
        <v>0.06</v>
      </c>
      <c r="E312" s="59"/>
      <c r="F312" s="9" t="s">
        <v>553</v>
      </c>
      <c r="G312" s="61"/>
      <c r="H312" s="61"/>
      <c r="I312" s="61"/>
      <c r="J312" s="61" t="s">
        <v>472</v>
      </c>
      <c r="K312" s="9" t="s">
        <v>111</v>
      </c>
      <c r="L312" s="9"/>
    </row>
    <row r="313" spans="1:13" x14ac:dyDescent="0.25">
      <c r="A313" s="53"/>
      <c r="B313" s="53"/>
      <c r="C313" s="8"/>
      <c r="D313" s="70"/>
      <c r="E313" s="62">
        <v>0</v>
      </c>
      <c r="F313" s="8"/>
      <c r="G313" s="62"/>
      <c r="H313" s="62" t="s">
        <v>372</v>
      </c>
      <c r="I313" s="62"/>
      <c r="J313" s="62"/>
      <c r="K313" s="8"/>
      <c r="L313" s="8"/>
    </row>
    <row r="314" spans="1:13" x14ac:dyDescent="0.25">
      <c r="A314" s="53"/>
      <c r="B314" s="53"/>
      <c r="C314" s="8"/>
      <c r="D314" s="70"/>
      <c r="E314" s="62">
        <v>50</v>
      </c>
      <c r="F314" s="8"/>
      <c r="G314" s="62"/>
      <c r="H314" s="62" t="s">
        <v>373</v>
      </c>
      <c r="I314" s="62"/>
      <c r="J314" s="62"/>
      <c r="K314" s="8"/>
      <c r="L314" s="8"/>
    </row>
    <row r="315" spans="1:13" x14ac:dyDescent="0.25">
      <c r="A315" s="53"/>
      <c r="B315" s="53"/>
      <c r="C315" s="8"/>
      <c r="D315" s="70"/>
      <c r="E315" s="62">
        <v>75</v>
      </c>
      <c r="F315" s="8"/>
      <c r="G315" s="62"/>
      <c r="H315" s="62" t="s">
        <v>370</v>
      </c>
      <c r="I315" s="62"/>
      <c r="J315" s="62"/>
      <c r="K315" s="8"/>
      <c r="L315" s="8"/>
    </row>
    <row r="316" spans="1:13" x14ac:dyDescent="0.25">
      <c r="A316" s="53"/>
      <c r="B316" s="53"/>
      <c r="C316" s="8"/>
      <c r="D316" s="70"/>
      <c r="E316" s="62">
        <v>100</v>
      </c>
      <c r="F316" s="8"/>
      <c r="G316" s="62"/>
      <c r="H316" s="62" t="s">
        <v>371</v>
      </c>
      <c r="I316" s="62"/>
      <c r="J316" s="62"/>
      <c r="K316" s="8"/>
      <c r="L316" s="8"/>
    </row>
    <row r="317" spans="1:13" ht="30" x14ac:dyDescent="0.25">
      <c r="A317" s="55" t="s">
        <v>90</v>
      </c>
      <c r="B317" s="48" t="s">
        <v>93</v>
      </c>
      <c r="C317" s="48" t="s">
        <v>2</v>
      </c>
      <c r="D317" s="56">
        <v>0.05</v>
      </c>
      <c r="E317" s="57"/>
      <c r="F317" s="57"/>
      <c r="G317" s="57"/>
      <c r="H317" s="58"/>
      <c r="I317" s="58"/>
      <c r="J317" s="58"/>
      <c r="K317" s="48"/>
      <c r="L317" s="48"/>
    </row>
    <row r="318" spans="1:13" ht="105" x14ac:dyDescent="0.25">
      <c r="A318" s="10" t="s">
        <v>554</v>
      </c>
      <c r="B318" s="10"/>
      <c r="C318" s="9" t="s">
        <v>668</v>
      </c>
      <c r="D318" s="59">
        <v>0.25</v>
      </c>
      <c r="E318" s="59"/>
      <c r="F318" s="9" t="s">
        <v>555</v>
      </c>
      <c r="G318" s="61"/>
      <c r="H318" s="61"/>
      <c r="I318" s="61"/>
      <c r="J318" s="61" t="s">
        <v>473</v>
      </c>
      <c r="K318" s="9" t="s">
        <v>218</v>
      </c>
      <c r="L318" s="9"/>
      <c r="M318" s="22"/>
    </row>
    <row r="319" spans="1:13" ht="45" x14ac:dyDescent="0.25">
      <c r="A319" s="10"/>
      <c r="B319" s="10"/>
      <c r="C319" s="9"/>
      <c r="D319" s="60"/>
      <c r="E319" s="61"/>
      <c r="F319" s="9"/>
      <c r="G319" s="61"/>
      <c r="H319" s="61"/>
      <c r="I319" s="61"/>
      <c r="J319" s="61" t="s">
        <v>474</v>
      </c>
      <c r="K319" s="9" t="s">
        <v>219</v>
      </c>
      <c r="L319" s="9"/>
    </row>
    <row r="320" spans="1:13" x14ac:dyDescent="0.25">
      <c r="A320" s="53"/>
      <c r="B320" s="53"/>
      <c r="C320" s="8"/>
      <c r="D320" s="70"/>
      <c r="E320" s="62">
        <v>0</v>
      </c>
      <c r="F320" s="8"/>
      <c r="G320" s="62" t="s">
        <v>627</v>
      </c>
      <c r="H320" s="62">
        <v>1</v>
      </c>
      <c r="I320" s="62"/>
      <c r="J320" s="62"/>
      <c r="K320" s="8"/>
      <c r="L320" s="8"/>
    </row>
    <row r="321" spans="1:12" x14ac:dyDescent="0.25">
      <c r="A321" s="53"/>
      <c r="B321" s="53"/>
      <c r="C321" s="8"/>
      <c r="D321" s="70"/>
      <c r="E321" s="62">
        <v>100</v>
      </c>
      <c r="F321" s="8"/>
      <c r="G321" s="62" t="s">
        <v>628</v>
      </c>
      <c r="H321" s="62">
        <v>1</v>
      </c>
      <c r="I321" s="62"/>
      <c r="J321" s="62"/>
      <c r="K321" s="8"/>
      <c r="L321" s="8"/>
    </row>
    <row r="322" spans="1:12" ht="75" x14ac:dyDescent="0.25">
      <c r="A322" s="10" t="s">
        <v>556</v>
      </c>
      <c r="B322" s="10"/>
      <c r="C322" s="10" t="s">
        <v>669</v>
      </c>
      <c r="D322" s="59">
        <v>0.25</v>
      </c>
      <c r="E322" s="59"/>
      <c r="F322" s="9" t="s">
        <v>559</v>
      </c>
      <c r="G322" s="61"/>
      <c r="H322" s="61"/>
      <c r="I322" s="61"/>
      <c r="J322" s="61" t="s">
        <v>475</v>
      </c>
      <c r="K322" s="9" t="s">
        <v>306</v>
      </c>
      <c r="L322" s="9"/>
    </row>
    <row r="323" spans="1:12" ht="45" x14ac:dyDescent="0.25">
      <c r="A323" s="10"/>
      <c r="B323" s="10"/>
      <c r="C323" s="10"/>
      <c r="D323" s="60"/>
      <c r="E323" s="61"/>
      <c r="F323" s="9"/>
      <c r="G323" s="61"/>
      <c r="H323" s="61"/>
      <c r="I323" s="61"/>
      <c r="J323" s="61" t="s">
        <v>476</v>
      </c>
      <c r="K323" s="9" t="s">
        <v>220</v>
      </c>
      <c r="L323" s="9"/>
    </row>
    <row r="324" spans="1:12" x14ac:dyDescent="0.25">
      <c r="A324" s="53"/>
      <c r="B324" s="53"/>
      <c r="C324" s="8"/>
      <c r="D324" s="70"/>
      <c r="E324" s="62">
        <v>0</v>
      </c>
      <c r="F324" s="8"/>
      <c r="G324" s="62" t="s">
        <v>627</v>
      </c>
      <c r="H324" s="62">
        <v>1</v>
      </c>
      <c r="I324" s="62"/>
      <c r="J324" s="62"/>
      <c r="K324" s="8"/>
      <c r="L324" s="8"/>
    </row>
    <row r="325" spans="1:12" x14ac:dyDescent="0.25">
      <c r="A325" s="53"/>
      <c r="B325" s="53"/>
      <c r="C325" s="8"/>
      <c r="D325" s="70"/>
      <c r="E325" s="62">
        <v>100</v>
      </c>
      <c r="F325" s="8"/>
      <c r="G325" s="62" t="s">
        <v>628</v>
      </c>
      <c r="H325" s="62">
        <v>1</v>
      </c>
      <c r="I325" s="62"/>
      <c r="J325" s="62"/>
      <c r="K325" s="8"/>
      <c r="L325" s="8"/>
    </row>
    <row r="326" spans="1:12" ht="45" x14ac:dyDescent="0.25">
      <c r="A326" s="10" t="s">
        <v>557</v>
      </c>
      <c r="B326" s="10"/>
      <c r="C326" s="10" t="s">
        <v>304</v>
      </c>
      <c r="D326" s="59">
        <v>0.25</v>
      </c>
      <c r="E326" s="59"/>
      <c r="F326" s="10" t="s">
        <v>560</v>
      </c>
      <c r="G326" s="72"/>
      <c r="H326" s="88">
        <v>25666</v>
      </c>
      <c r="I326" s="72"/>
      <c r="J326" s="61" t="s">
        <v>477</v>
      </c>
      <c r="K326" s="10" t="s">
        <v>334</v>
      </c>
      <c r="L326" s="10"/>
    </row>
    <row r="327" spans="1:12" ht="45" x14ac:dyDescent="0.25">
      <c r="A327" s="53"/>
      <c r="B327" s="53"/>
      <c r="C327" s="8"/>
      <c r="D327" s="70"/>
      <c r="E327" s="62">
        <v>0</v>
      </c>
      <c r="F327" s="8"/>
      <c r="G327" s="62" t="s">
        <v>38</v>
      </c>
      <c r="H327" s="62">
        <v>0</v>
      </c>
      <c r="I327" s="62" t="s">
        <v>39</v>
      </c>
      <c r="J327" s="62">
        <v>1500</v>
      </c>
      <c r="K327" s="8" t="s">
        <v>335</v>
      </c>
      <c r="L327" s="12" t="s">
        <v>364</v>
      </c>
    </row>
    <row r="328" spans="1:12" ht="45" x14ac:dyDescent="0.25">
      <c r="A328" s="53"/>
      <c r="B328" s="53"/>
      <c r="C328" s="8"/>
      <c r="D328" s="70"/>
      <c r="E328" s="62">
        <v>50</v>
      </c>
      <c r="F328" s="8"/>
      <c r="G328" s="62" t="s">
        <v>38</v>
      </c>
      <c r="H328" s="62">
        <v>1501</v>
      </c>
      <c r="I328" s="62" t="s">
        <v>39</v>
      </c>
      <c r="J328" s="62">
        <v>3000</v>
      </c>
      <c r="K328" s="8" t="s">
        <v>336</v>
      </c>
      <c r="L328" s="12" t="s">
        <v>363</v>
      </c>
    </row>
    <row r="329" spans="1:12" ht="30" x14ac:dyDescent="0.25">
      <c r="A329" s="53"/>
      <c r="B329" s="53"/>
      <c r="C329" s="8"/>
      <c r="D329" s="70"/>
      <c r="E329" s="62">
        <v>100</v>
      </c>
      <c r="F329" s="8"/>
      <c r="G329" s="62" t="s">
        <v>38</v>
      </c>
      <c r="H329" s="62">
        <v>3001</v>
      </c>
      <c r="I329" s="62" t="s">
        <v>39</v>
      </c>
      <c r="J329" s="62"/>
      <c r="K329" s="12" t="s">
        <v>362</v>
      </c>
      <c r="L329" s="12" t="s">
        <v>365</v>
      </c>
    </row>
    <row r="330" spans="1:12" ht="30" x14ac:dyDescent="0.25">
      <c r="A330" s="10" t="s">
        <v>558</v>
      </c>
      <c r="B330" s="10"/>
      <c r="C330" s="10" t="s">
        <v>305</v>
      </c>
      <c r="D330" s="59">
        <v>0.25</v>
      </c>
      <c r="E330" s="59"/>
      <c r="F330" s="10" t="s">
        <v>561</v>
      </c>
      <c r="G330" s="72"/>
      <c r="H330" s="72"/>
      <c r="I330" s="72"/>
      <c r="J330" s="61" t="s">
        <v>478</v>
      </c>
      <c r="K330" s="10" t="s">
        <v>333</v>
      </c>
      <c r="L330" s="10"/>
    </row>
    <row r="331" spans="1:12" x14ac:dyDescent="0.25">
      <c r="A331" s="53"/>
      <c r="B331" s="53"/>
      <c r="C331" s="8"/>
      <c r="D331" s="70"/>
      <c r="E331" s="62">
        <v>0</v>
      </c>
      <c r="F331" s="8"/>
      <c r="G331" s="62" t="s">
        <v>38</v>
      </c>
      <c r="H331" s="62">
        <v>0</v>
      </c>
      <c r="I331" s="62" t="s">
        <v>39</v>
      </c>
      <c r="J331" s="62">
        <v>3000</v>
      </c>
      <c r="K331" s="12"/>
      <c r="L331" s="8"/>
    </row>
    <row r="332" spans="1:12" x14ac:dyDescent="0.25">
      <c r="A332" s="53"/>
      <c r="B332" s="53"/>
      <c r="C332" s="8"/>
      <c r="D332" s="70"/>
      <c r="E332" s="62">
        <v>50</v>
      </c>
      <c r="F332" s="8"/>
      <c r="G332" s="62" t="s">
        <v>38</v>
      </c>
      <c r="H332" s="62">
        <v>3001</v>
      </c>
      <c r="I332" s="62" t="s">
        <v>39</v>
      </c>
      <c r="J332" s="62">
        <v>6000</v>
      </c>
      <c r="K332" s="12"/>
      <c r="L332" s="8"/>
    </row>
    <row r="333" spans="1:12" x14ac:dyDescent="0.25">
      <c r="A333" s="52"/>
      <c r="B333" s="52"/>
      <c r="C333" s="52"/>
      <c r="D333" s="76"/>
      <c r="E333" s="25">
        <v>100</v>
      </c>
      <c r="F333" s="52"/>
      <c r="G333" s="62" t="s">
        <v>38</v>
      </c>
      <c r="H333" s="62">
        <v>6001</v>
      </c>
      <c r="I333" s="62" t="s">
        <v>39</v>
      </c>
      <c r="J333" s="62"/>
      <c r="K333" s="52"/>
      <c r="L333" s="52"/>
    </row>
    <row r="334" spans="1:12" x14ac:dyDescent="0.25">
      <c r="A334" s="53"/>
      <c r="B334" s="53"/>
      <c r="C334" s="8"/>
      <c r="D334" s="70"/>
      <c r="E334" s="62"/>
      <c r="F334" s="8"/>
      <c r="G334" s="62"/>
      <c r="H334" s="62"/>
      <c r="I334" s="62"/>
      <c r="J334" s="62"/>
      <c r="K334" s="8"/>
      <c r="L334" s="8"/>
    </row>
    <row r="335" spans="1:12" x14ac:dyDescent="0.25">
      <c r="A335" s="53"/>
      <c r="B335" s="53"/>
      <c r="C335" s="8"/>
      <c r="D335" s="70"/>
      <c r="E335" s="62"/>
      <c r="F335" s="8"/>
      <c r="G335" s="62"/>
      <c r="H335" s="62"/>
      <c r="I335" s="62"/>
      <c r="J335" s="62"/>
      <c r="K335" s="8"/>
      <c r="L335" s="8"/>
    </row>
    <row r="336" spans="1:12" ht="30" x14ac:dyDescent="0.25">
      <c r="A336" s="55" t="s">
        <v>91</v>
      </c>
      <c r="B336" s="48" t="s">
        <v>94</v>
      </c>
      <c r="C336" s="48" t="s">
        <v>2</v>
      </c>
      <c r="D336" s="56">
        <v>0.1</v>
      </c>
      <c r="E336" s="57"/>
      <c r="F336" s="57"/>
      <c r="G336" s="57"/>
      <c r="H336" s="58"/>
      <c r="I336" s="58"/>
      <c r="J336" s="58"/>
      <c r="K336" s="48"/>
      <c r="L336" s="48"/>
    </row>
    <row r="337" spans="1:13" ht="64.5" customHeight="1" x14ac:dyDescent="0.25">
      <c r="A337" s="10" t="s">
        <v>562</v>
      </c>
      <c r="B337" s="10"/>
      <c r="C337" s="9" t="s">
        <v>670</v>
      </c>
      <c r="D337" s="59">
        <v>0.05</v>
      </c>
      <c r="E337" s="59"/>
      <c r="F337" s="10" t="s">
        <v>573</v>
      </c>
      <c r="G337" s="61"/>
      <c r="H337" s="61"/>
      <c r="I337" s="61"/>
      <c r="J337" s="61" t="s">
        <v>479</v>
      </c>
      <c r="K337" s="9" t="s">
        <v>315</v>
      </c>
      <c r="L337" s="9"/>
      <c r="M337" s="22">
        <f>SUM(D337:D399)</f>
        <v>0.99999999999999989</v>
      </c>
    </row>
    <row r="338" spans="1:13" x14ac:dyDescent="0.25">
      <c r="A338" s="53"/>
      <c r="B338" s="53"/>
      <c r="C338" s="50"/>
      <c r="D338" s="70"/>
      <c r="E338" s="62">
        <v>0</v>
      </c>
      <c r="F338" s="8"/>
      <c r="G338" s="62"/>
      <c r="H338" s="62" t="s">
        <v>160</v>
      </c>
      <c r="I338" s="62"/>
      <c r="J338" s="62"/>
      <c r="K338" s="8"/>
      <c r="L338" s="8"/>
    </row>
    <row r="339" spans="1:13" x14ac:dyDescent="0.25">
      <c r="A339" s="53"/>
      <c r="B339" s="53"/>
      <c r="C339" s="50"/>
      <c r="D339" s="70"/>
      <c r="E339" s="62">
        <v>100</v>
      </c>
      <c r="F339" s="8"/>
      <c r="G339" s="62"/>
      <c r="H339" s="62" t="s">
        <v>617</v>
      </c>
      <c r="I339" s="62"/>
      <c r="J339" s="62"/>
      <c r="K339" s="8"/>
      <c r="L339" s="8"/>
    </row>
    <row r="340" spans="1:13" ht="60" x14ac:dyDescent="0.25">
      <c r="A340" s="10" t="s">
        <v>563</v>
      </c>
      <c r="B340" s="10"/>
      <c r="C340" s="9" t="s">
        <v>671</v>
      </c>
      <c r="D340" s="59">
        <v>0.05</v>
      </c>
      <c r="E340" s="59"/>
      <c r="F340" s="10" t="s">
        <v>574</v>
      </c>
      <c r="G340" s="61"/>
      <c r="H340" s="59"/>
      <c r="I340" s="61"/>
      <c r="J340" s="61" t="s">
        <v>480</v>
      </c>
      <c r="K340" s="9" t="s">
        <v>586</v>
      </c>
      <c r="L340" s="9"/>
    </row>
    <row r="341" spans="1:13" x14ac:dyDescent="0.25">
      <c r="A341" s="79" t="s">
        <v>698</v>
      </c>
      <c r="B341" s="53"/>
      <c r="C341" s="50"/>
      <c r="D341" s="70"/>
      <c r="E341" s="87">
        <f>IF(H341='Методика оценки'!H342,'Методика оценки'!E342,IF(H341='Методика оценки'!H343,'Методика оценки'!E343,'Методика оценки'!E342))</f>
        <v>0</v>
      </c>
      <c r="F341" s="8"/>
      <c r="G341" s="62"/>
      <c r="H341" s="80"/>
      <c r="I341" s="62"/>
      <c r="J341" s="62" t="s">
        <v>688</v>
      </c>
      <c r="K341" s="8" t="s">
        <v>307</v>
      </c>
      <c r="L341" s="8"/>
    </row>
    <row r="342" spans="1:13" x14ac:dyDescent="0.25">
      <c r="A342" s="53"/>
      <c r="B342" s="53"/>
      <c r="C342" s="50"/>
      <c r="D342" s="70"/>
      <c r="E342" s="62">
        <v>0</v>
      </c>
      <c r="F342" s="8"/>
      <c r="G342" s="62"/>
      <c r="H342" s="62" t="s">
        <v>160</v>
      </c>
      <c r="I342" s="62"/>
      <c r="J342" s="62"/>
      <c r="K342" s="8"/>
      <c r="L342" s="8"/>
    </row>
    <row r="343" spans="1:13" x14ac:dyDescent="0.25">
      <c r="A343" s="53"/>
      <c r="B343" s="53"/>
      <c r="C343" s="50"/>
      <c r="D343" s="70"/>
      <c r="E343" s="62">
        <v>20</v>
      </c>
      <c r="F343" s="8"/>
      <c r="G343" s="62"/>
      <c r="H343" s="62" t="s">
        <v>617</v>
      </c>
      <c r="I343" s="62"/>
      <c r="J343" s="62"/>
      <c r="K343" s="8"/>
      <c r="L343" s="8"/>
    </row>
    <row r="344" spans="1:13" x14ac:dyDescent="0.25">
      <c r="A344" s="79" t="s">
        <v>699</v>
      </c>
      <c r="B344" s="53"/>
      <c r="C344" s="50"/>
      <c r="D344" s="70"/>
      <c r="E344" s="87">
        <f>IF(H344='Методика оценки'!H345,'Методика оценки'!E345,IF(H344='Методика оценки'!H346,'Методика оценки'!E346,'Методика оценки'!E345))</f>
        <v>0</v>
      </c>
      <c r="F344" s="8"/>
      <c r="G344" s="62"/>
      <c r="H344" s="80"/>
      <c r="I344" s="62"/>
      <c r="J344" s="62" t="s">
        <v>689</v>
      </c>
      <c r="K344" s="8" t="s">
        <v>308</v>
      </c>
      <c r="L344" s="8"/>
    </row>
    <row r="345" spans="1:13" x14ac:dyDescent="0.25">
      <c r="A345" s="53"/>
      <c r="B345" s="53"/>
      <c r="C345" s="50"/>
      <c r="D345" s="70"/>
      <c r="E345" s="69">
        <v>0</v>
      </c>
      <c r="F345" s="8"/>
      <c r="G345" s="62"/>
      <c r="H345" s="62" t="s">
        <v>160</v>
      </c>
      <c r="I345" s="62"/>
      <c r="J345" s="62"/>
      <c r="K345" s="8"/>
      <c r="L345" s="8"/>
    </row>
    <row r="346" spans="1:13" x14ac:dyDescent="0.25">
      <c r="A346" s="53"/>
      <c r="B346" s="53"/>
      <c r="C346" s="50"/>
      <c r="D346" s="70"/>
      <c r="E346" s="69">
        <v>20</v>
      </c>
      <c r="F346" s="8"/>
      <c r="G346" s="62"/>
      <c r="H346" s="62" t="s">
        <v>617</v>
      </c>
      <c r="I346" s="62"/>
      <c r="J346" s="62"/>
      <c r="K346" s="8"/>
      <c r="L346" s="8"/>
    </row>
    <row r="347" spans="1:13" x14ac:dyDescent="0.25">
      <c r="A347" s="79" t="s">
        <v>700</v>
      </c>
      <c r="B347" s="53"/>
      <c r="C347" s="50"/>
      <c r="D347" s="70"/>
      <c r="E347" s="87">
        <f>IF(H347='Методика оценки'!H348,'Методика оценки'!E348,IF(H347='Методика оценки'!H349,'Методика оценки'!E349,'Методика оценки'!E348))</f>
        <v>0</v>
      </c>
      <c r="F347" s="8"/>
      <c r="G347" s="62"/>
      <c r="H347" s="80"/>
      <c r="I347" s="62"/>
      <c r="J347" s="62" t="s">
        <v>690</v>
      </c>
      <c r="K347" s="8" t="s">
        <v>309</v>
      </c>
      <c r="L347" s="8"/>
    </row>
    <row r="348" spans="1:13" x14ac:dyDescent="0.25">
      <c r="A348" s="53"/>
      <c r="B348" s="53"/>
      <c r="C348" s="50"/>
      <c r="D348" s="70"/>
      <c r="E348" s="69">
        <v>0</v>
      </c>
      <c r="F348" s="8"/>
      <c r="G348" s="62"/>
      <c r="H348" s="62" t="s">
        <v>160</v>
      </c>
      <c r="I348" s="62"/>
      <c r="J348" s="62"/>
      <c r="K348" s="8"/>
      <c r="L348" s="8"/>
    </row>
    <row r="349" spans="1:13" x14ac:dyDescent="0.25">
      <c r="A349" s="53"/>
      <c r="B349" s="53"/>
      <c r="C349" s="50"/>
      <c r="D349" s="70"/>
      <c r="E349" s="69">
        <v>20</v>
      </c>
      <c r="F349" s="8"/>
      <c r="G349" s="62"/>
      <c r="H349" s="62" t="s">
        <v>617</v>
      </c>
      <c r="I349" s="62"/>
      <c r="J349" s="62"/>
      <c r="K349" s="8"/>
      <c r="L349" s="8"/>
    </row>
    <row r="350" spans="1:13" x14ac:dyDescent="0.25">
      <c r="A350" s="79" t="s">
        <v>701</v>
      </c>
      <c r="B350" s="53"/>
      <c r="C350" s="50"/>
      <c r="D350" s="70"/>
      <c r="E350" s="87">
        <f>IF(H350='Методика оценки'!H351,'Методика оценки'!E351,IF(H350='Методика оценки'!H352,'Методика оценки'!E352,'Методика оценки'!E351))</f>
        <v>0</v>
      </c>
      <c r="F350" s="8"/>
      <c r="G350" s="62"/>
      <c r="H350" s="80"/>
      <c r="I350" s="62"/>
      <c r="J350" s="62" t="s">
        <v>691</v>
      </c>
      <c r="K350" s="8" t="s">
        <v>310</v>
      </c>
      <c r="L350" s="8"/>
    </row>
    <row r="351" spans="1:13" x14ac:dyDescent="0.25">
      <c r="A351" s="53"/>
      <c r="B351" s="53"/>
      <c r="C351" s="50"/>
      <c r="D351" s="70"/>
      <c r="E351" s="69">
        <v>0</v>
      </c>
      <c r="F351" s="8"/>
      <c r="G351" s="62"/>
      <c r="H351" s="62" t="s">
        <v>160</v>
      </c>
      <c r="I351" s="62"/>
      <c r="J351" s="62"/>
      <c r="K351" s="8"/>
      <c r="L351" s="8"/>
    </row>
    <row r="352" spans="1:13" x14ac:dyDescent="0.25">
      <c r="A352" s="53"/>
      <c r="B352" s="53"/>
      <c r="C352" s="50"/>
      <c r="D352" s="70"/>
      <c r="E352" s="69">
        <v>20</v>
      </c>
      <c r="F352" s="8"/>
      <c r="G352" s="62"/>
      <c r="H352" s="62" t="s">
        <v>617</v>
      </c>
      <c r="I352" s="62"/>
      <c r="J352" s="62"/>
      <c r="K352" s="8"/>
      <c r="L352" s="8"/>
    </row>
    <row r="353" spans="1:12" ht="30" x14ac:dyDescent="0.25">
      <c r="A353" s="79" t="s">
        <v>702</v>
      </c>
      <c r="B353" s="53"/>
      <c r="C353" s="50"/>
      <c r="D353" s="70"/>
      <c r="E353" s="87">
        <f>IF(H353='Методика оценки'!H354,'Методика оценки'!E354,IF(H353='Методика оценки'!H355,'Методика оценки'!E355,'Методика оценки'!E354))</f>
        <v>0</v>
      </c>
      <c r="F353" s="8"/>
      <c r="G353" s="62"/>
      <c r="H353" s="80"/>
      <c r="I353" s="62"/>
      <c r="J353" s="62" t="s">
        <v>692</v>
      </c>
      <c r="K353" s="8" t="s">
        <v>311</v>
      </c>
      <c r="L353" s="8"/>
    </row>
    <row r="354" spans="1:12" x14ac:dyDescent="0.25">
      <c r="A354" s="53"/>
      <c r="B354" s="53"/>
      <c r="C354" s="50"/>
      <c r="D354" s="70"/>
      <c r="E354" s="62">
        <v>0</v>
      </c>
      <c r="F354" s="8"/>
      <c r="G354" s="62"/>
      <c r="H354" s="62" t="s">
        <v>160</v>
      </c>
      <c r="I354" s="62"/>
      <c r="J354" s="62"/>
      <c r="K354" s="8"/>
      <c r="L354" s="8"/>
    </row>
    <row r="355" spans="1:12" x14ac:dyDescent="0.25">
      <c r="A355" s="53"/>
      <c r="B355" s="53"/>
      <c r="C355" s="50"/>
      <c r="D355" s="70"/>
      <c r="E355" s="62">
        <v>20</v>
      </c>
      <c r="F355" s="8"/>
      <c r="G355" s="62"/>
      <c r="H355" s="62" t="s">
        <v>617</v>
      </c>
      <c r="I355" s="62"/>
      <c r="J355" s="62"/>
      <c r="K355" s="8"/>
      <c r="L355" s="8"/>
    </row>
    <row r="356" spans="1:12" ht="45" x14ac:dyDescent="0.25">
      <c r="A356" s="10" t="s">
        <v>564</v>
      </c>
      <c r="B356" s="10"/>
      <c r="C356" s="9" t="s">
        <v>672</v>
      </c>
      <c r="D356" s="59">
        <v>0.1</v>
      </c>
      <c r="E356" s="59"/>
      <c r="F356" s="10" t="s">
        <v>575</v>
      </c>
      <c r="G356" s="61"/>
      <c r="H356" s="61"/>
      <c r="I356" s="61"/>
      <c r="J356" s="61" t="s">
        <v>481</v>
      </c>
      <c r="K356" s="9" t="s">
        <v>314</v>
      </c>
      <c r="L356" s="9"/>
    </row>
    <row r="357" spans="1:12" x14ac:dyDescent="0.25">
      <c r="A357" s="53"/>
      <c r="B357" s="53"/>
      <c r="C357" s="50"/>
      <c r="D357" s="70"/>
      <c r="E357" s="62">
        <v>0</v>
      </c>
      <c r="F357" s="8"/>
      <c r="G357" s="62"/>
      <c r="H357" s="62" t="s">
        <v>160</v>
      </c>
      <c r="I357" s="62"/>
      <c r="J357" s="62"/>
      <c r="K357" s="8"/>
      <c r="L357" s="8"/>
    </row>
    <row r="358" spans="1:12" x14ac:dyDescent="0.25">
      <c r="A358" s="53"/>
      <c r="B358" s="53"/>
      <c r="C358" s="50"/>
      <c r="D358" s="70"/>
      <c r="E358" s="62">
        <v>100</v>
      </c>
      <c r="F358" s="8"/>
      <c r="G358" s="62"/>
      <c r="H358" s="62" t="s">
        <v>617</v>
      </c>
      <c r="I358" s="62"/>
      <c r="J358" s="62"/>
      <c r="K358" s="8"/>
      <c r="L358" s="8"/>
    </row>
    <row r="359" spans="1:12" ht="45" x14ac:dyDescent="0.25">
      <c r="A359" s="10" t="s">
        <v>565</v>
      </c>
      <c r="B359" s="10"/>
      <c r="C359" s="9" t="s">
        <v>673</v>
      </c>
      <c r="D359" s="59">
        <v>0.1</v>
      </c>
      <c r="E359" s="59">
        <f>E360+E363</f>
        <v>0</v>
      </c>
      <c r="F359" s="10" t="s">
        <v>576</v>
      </c>
      <c r="G359" s="61"/>
      <c r="H359" s="59"/>
      <c r="I359" s="61"/>
      <c r="J359" s="61" t="s">
        <v>482</v>
      </c>
      <c r="K359" s="9" t="s">
        <v>585</v>
      </c>
      <c r="L359" s="9"/>
    </row>
    <row r="360" spans="1:12" x14ac:dyDescent="0.25">
      <c r="A360" s="79" t="s">
        <v>703</v>
      </c>
      <c r="B360" s="53"/>
      <c r="C360" s="50"/>
      <c r="D360" s="70"/>
      <c r="E360" s="87">
        <f>IF(H360='Методика оценки'!H361,'Методика оценки'!E361,IF(H360='Методика оценки'!H362,'Методика оценки'!E362,'Методика оценки'!E361))</f>
        <v>0</v>
      </c>
      <c r="F360" s="8"/>
      <c r="G360" s="62"/>
      <c r="H360" s="80"/>
      <c r="I360" s="62"/>
      <c r="J360" s="62" t="s">
        <v>693</v>
      </c>
      <c r="K360" s="8" t="s">
        <v>312</v>
      </c>
      <c r="L360" s="8"/>
    </row>
    <row r="361" spans="1:12" x14ac:dyDescent="0.25">
      <c r="A361" s="53"/>
      <c r="B361" s="53"/>
      <c r="C361" s="50"/>
      <c r="D361" s="70"/>
      <c r="E361" s="62">
        <v>0</v>
      </c>
      <c r="F361" s="8"/>
      <c r="G361" s="62"/>
      <c r="H361" s="62" t="s">
        <v>160</v>
      </c>
      <c r="I361" s="62"/>
      <c r="J361" s="62"/>
      <c r="K361" s="8"/>
      <c r="L361" s="8"/>
    </row>
    <row r="362" spans="1:12" x14ac:dyDescent="0.25">
      <c r="A362" s="53"/>
      <c r="B362" s="53"/>
      <c r="C362" s="50"/>
      <c r="D362" s="70"/>
      <c r="E362" s="62">
        <v>50</v>
      </c>
      <c r="F362" s="8"/>
      <c r="G362" s="62"/>
      <c r="H362" s="62" t="s">
        <v>617</v>
      </c>
      <c r="I362" s="62"/>
      <c r="J362" s="62"/>
      <c r="K362" s="8"/>
      <c r="L362" s="8"/>
    </row>
    <row r="363" spans="1:12" x14ac:dyDescent="0.25">
      <c r="A363" s="79" t="s">
        <v>704</v>
      </c>
      <c r="B363" s="53"/>
      <c r="C363" s="50"/>
      <c r="D363" s="70"/>
      <c r="E363" s="87">
        <f>IF(H363='Методика оценки'!H364,'Методика оценки'!E364,IF(H363='Методика оценки'!H365,'Методика оценки'!E365,'Методика оценки'!E364))</f>
        <v>0</v>
      </c>
      <c r="F363" s="8"/>
      <c r="G363" s="62"/>
      <c r="H363" s="80"/>
      <c r="I363" s="62"/>
      <c r="J363" s="62" t="s">
        <v>694</v>
      </c>
      <c r="K363" s="8" t="s">
        <v>313</v>
      </c>
      <c r="L363" s="8"/>
    </row>
    <row r="364" spans="1:12" x14ac:dyDescent="0.25">
      <c r="A364" s="53"/>
      <c r="B364" s="53"/>
      <c r="C364" s="50"/>
      <c r="D364" s="70"/>
      <c r="E364" s="62">
        <v>0</v>
      </c>
      <c r="F364" s="8"/>
      <c r="G364" s="62"/>
      <c r="H364" s="62" t="s">
        <v>160</v>
      </c>
      <c r="I364" s="62"/>
      <c r="J364" s="62"/>
      <c r="K364" s="8"/>
      <c r="L364" s="8"/>
    </row>
    <row r="365" spans="1:12" x14ac:dyDescent="0.25">
      <c r="A365" s="53"/>
      <c r="B365" s="53"/>
      <c r="C365" s="50"/>
      <c r="D365" s="70"/>
      <c r="E365" s="62">
        <v>50</v>
      </c>
      <c r="F365" s="8"/>
      <c r="G365" s="62"/>
      <c r="H365" s="62" t="s">
        <v>617</v>
      </c>
      <c r="I365" s="62"/>
      <c r="J365" s="62"/>
      <c r="K365" s="8"/>
      <c r="L365" s="8"/>
    </row>
    <row r="366" spans="1:12" ht="78.75" customHeight="1" x14ac:dyDescent="0.25">
      <c r="A366" s="10" t="s">
        <v>566</v>
      </c>
      <c r="B366" s="10"/>
      <c r="C366" s="9" t="s">
        <v>674</v>
      </c>
      <c r="D366" s="59">
        <v>0.1</v>
      </c>
      <c r="E366" s="59"/>
      <c r="F366" s="10" t="s">
        <v>577</v>
      </c>
      <c r="G366" s="61"/>
      <c r="H366" s="61"/>
      <c r="I366" s="61"/>
      <c r="J366" s="61" t="s">
        <v>483</v>
      </c>
      <c r="K366" s="9" t="s">
        <v>316</v>
      </c>
      <c r="L366" s="9"/>
    </row>
    <row r="367" spans="1:12" ht="17.25" customHeight="1" x14ac:dyDescent="0.25">
      <c r="A367" s="53"/>
      <c r="B367" s="53"/>
      <c r="C367" s="50"/>
      <c r="D367" s="70"/>
      <c r="E367" s="62">
        <v>0</v>
      </c>
      <c r="F367" s="8"/>
      <c r="G367" s="62"/>
      <c r="H367" s="62" t="s">
        <v>160</v>
      </c>
      <c r="I367" s="62"/>
      <c r="J367" s="62"/>
      <c r="K367" s="8"/>
      <c r="L367" s="8"/>
    </row>
    <row r="368" spans="1:12" ht="17.25" customHeight="1" x14ac:dyDescent="0.25">
      <c r="A368" s="53"/>
      <c r="B368" s="53"/>
      <c r="C368" s="50"/>
      <c r="D368" s="70"/>
      <c r="E368" s="62">
        <v>100</v>
      </c>
      <c r="F368" s="8"/>
      <c r="G368" s="62"/>
      <c r="H368" s="62" t="s">
        <v>617</v>
      </c>
      <c r="I368" s="62"/>
      <c r="J368" s="62"/>
      <c r="K368" s="8"/>
      <c r="L368" s="8"/>
    </row>
    <row r="369" spans="1:12" ht="90" x14ac:dyDescent="0.25">
      <c r="A369" s="10" t="s">
        <v>567</v>
      </c>
      <c r="B369" s="10"/>
      <c r="C369" s="9" t="s">
        <v>675</v>
      </c>
      <c r="D369" s="59">
        <v>0.1</v>
      </c>
      <c r="E369" s="59"/>
      <c r="F369" s="10" t="s">
        <v>578</v>
      </c>
      <c r="G369" s="61"/>
      <c r="H369" s="61"/>
      <c r="I369" s="61"/>
      <c r="J369" s="61" t="s">
        <v>484</v>
      </c>
      <c r="K369" s="9" t="s">
        <v>317</v>
      </c>
      <c r="L369" s="9"/>
    </row>
    <row r="370" spans="1:12" x14ac:dyDescent="0.25">
      <c r="A370" s="53"/>
      <c r="B370" s="53"/>
      <c r="C370" s="50"/>
      <c r="D370" s="70"/>
      <c r="E370" s="62">
        <v>0</v>
      </c>
      <c r="F370" s="8"/>
      <c r="G370" s="62"/>
      <c r="H370" s="62" t="s">
        <v>160</v>
      </c>
      <c r="I370" s="62"/>
      <c r="J370" s="62"/>
      <c r="K370" s="8"/>
      <c r="L370" s="8"/>
    </row>
    <row r="371" spans="1:12" x14ac:dyDescent="0.25">
      <c r="A371" s="53"/>
      <c r="B371" s="53"/>
      <c r="C371" s="50"/>
      <c r="D371" s="70"/>
      <c r="E371" s="62">
        <v>100</v>
      </c>
      <c r="F371" s="8"/>
      <c r="G371" s="62"/>
      <c r="H371" s="62" t="s">
        <v>617</v>
      </c>
      <c r="I371" s="62"/>
      <c r="J371" s="62"/>
      <c r="K371" s="8"/>
      <c r="L371" s="8"/>
    </row>
    <row r="372" spans="1:12" ht="75" x14ac:dyDescent="0.25">
      <c r="A372" s="10" t="s">
        <v>568</v>
      </c>
      <c r="B372" s="10"/>
      <c r="C372" s="9" t="s">
        <v>676</v>
      </c>
      <c r="D372" s="59">
        <v>0.1</v>
      </c>
      <c r="E372" s="59"/>
      <c r="F372" s="10" t="s">
        <v>579</v>
      </c>
      <c r="G372" s="61"/>
      <c r="H372" s="61"/>
      <c r="I372" s="61"/>
      <c r="J372" s="61" t="s">
        <v>485</v>
      </c>
      <c r="K372" s="9" t="s">
        <v>584</v>
      </c>
      <c r="L372" s="9"/>
    </row>
    <row r="373" spans="1:12" ht="18" customHeight="1" x14ac:dyDescent="0.25">
      <c r="A373" s="79" t="s">
        <v>705</v>
      </c>
      <c r="B373" s="53"/>
      <c r="C373" s="50"/>
      <c r="D373" s="70"/>
      <c r="E373" s="87">
        <f>IF(H373='Методика оценки'!H374,'Методика оценки'!E374,IF(H373='Методика оценки'!H375,'Методика оценки'!E375,'Методика оценки'!E374))</f>
        <v>0</v>
      </c>
      <c r="F373" s="8"/>
      <c r="G373" s="62"/>
      <c r="H373" s="80"/>
      <c r="I373" s="62"/>
      <c r="J373" s="62" t="s">
        <v>695</v>
      </c>
      <c r="K373" s="8" t="s">
        <v>318</v>
      </c>
      <c r="L373" s="8"/>
    </row>
    <row r="374" spans="1:12" ht="18" customHeight="1" x14ac:dyDescent="0.25">
      <c r="A374" s="53"/>
      <c r="B374" s="53"/>
      <c r="C374" s="50"/>
      <c r="D374" s="70"/>
      <c r="E374" s="62">
        <v>0</v>
      </c>
      <c r="F374" s="8"/>
      <c r="G374" s="62"/>
      <c r="H374" s="62" t="s">
        <v>160</v>
      </c>
      <c r="I374" s="62"/>
      <c r="J374" s="62"/>
      <c r="K374" s="8"/>
      <c r="L374" s="8"/>
    </row>
    <row r="375" spans="1:12" ht="18" customHeight="1" x14ac:dyDescent="0.25">
      <c r="A375" s="53"/>
      <c r="B375" s="53"/>
      <c r="C375" s="50"/>
      <c r="D375" s="70"/>
      <c r="E375" s="62">
        <v>33.299999999999997</v>
      </c>
      <c r="F375" s="8"/>
      <c r="G375" s="62"/>
      <c r="H375" s="62" t="s">
        <v>617</v>
      </c>
      <c r="I375" s="62"/>
      <c r="J375" s="62"/>
      <c r="K375" s="8"/>
      <c r="L375" s="8"/>
    </row>
    <row r="376" spans="1:12" ht="18" customHeight="1" x14ac:dyDescent="0.25">
      <c r="A376" s="79" t="s">
        <v>706</v>
      </c>
      <c r="B376" s="53"/>
      <c r="C376" s="50"/>
      <c r="D376" s="70"/>
      <c r="E376" s="87">
        <f>IF(H376='Методика оценки'!H377,'Методика оценки'!E377,IF(H376='Методика оценки'!H378,'Методика оценки'!E378,'Методика оценки'!E377))</f>
        <v>0</v>
      </c>
      <c r="F376" s="8"/>
      <c r="G376" s="62"/>
      <c r="H376" s="80"/>
      <c r="I376" s="62"/>
      <c r="J376" s="62" t="s">
        <v>696</v>
      </c>
      <c r="K376" s="8" t="s">
        <v>319</v>
      </c>
      <c r="L376" s="8"/>
    </row>
    <row r="377" spans="1:12" ht="18" customHeight="1" x14ac:dyDescent="0.25">
      <c r="A377" s="53"/>
      <c r="B377" s="53"/>
      <c r="C377" s="50"/>
      <c r="D377" s="70"/>
      <c r="E377" s="62">
        <v>0</v>
      </c>
      <c r="F377" s="8"/>
      <c r="G377" s="62"/>
      <c r="H377" s="62" t="s">
        <v>160</v>
      </c>
      <c r="I377" s="62"/>
      <c r="J377" s="62"/>
      <c r="K377" s="8"/>
      <c r="L377" s="8"/>
    </row>
    <row r="378" spans="1:12" ht="18" customHeight="1" x14ac:dyDescent="0.25">
      <c r="A378" s="53"/>
      <c r="B378" s="53"/>
      <c r="C378" s="50"/>
      <c r="D378" s="70"/>
      <c r="E378" s="62">
        <v>33.299999999999997</v>
      </c>
      <c r="F378" s="8"/>
      <c r="G378" s="62"/>
      <c r="H378" s="62" t="s">
        <v>617</v>
      </c>
      <c r="I378" s="62"/>
      <c r="J378" s="62"/>
      <c r="K378" s="8"/>
      <c r="L378" s="8"/>
    </row>
    <row r="379" spans="1:12" ht="18" customHeight="1" x14ac:dyDescent="0.25">
      <c r="A379" s="79" t="s">
        <v>707</v>
      </c>
      <c r="B379" s="53"/>
      <c r="C379" s="50"/>
      <c r="D379" s="70"/>
      <c r="E379" s="87">
        <f>IF(H379='Методика оценки'!H380,'Методика оценки'!E380,IF(H379='Методика оценки'!H381,'Методика оценки'!E381,'Методика оценки'!E380))</f>
        <v>0</v>
      </c>
      <c r="F379" s="8"/>
      <c r="G379" s="62"/>
      <c r="H379" s="80"/>
      <c r="I379" s="62"/>
      <c r="J379" s="62" t="s">
        <v>697</v>
      </c>
      <c r="K379" s="8" t="s">
        <v>320</v>
      </c>
      <c r="L379" s="8"/>
    </row>
    <row r="380" spans="1:12" ht="18" customHeight="1" x14ac:dyDescent="0.25">
      <c r="A380" s="53"/>
      <c r="B380" s="53"/>
      <c r="C380" s="50"/>
      <c r="D380" s="70"/>
      <c r="E380" s="62">
        <v>0</v>
      </c>
      <c r="F380" s="8"/>
      <c r="G380" s="62"/>
      <c r="H380" s="62" t="s">
        <v>160</v>
      </c>
      <c r="I380" s="62"/>
      <c r="J380" s="62"/>
      <c r="K380" s="8"/>
      <c r="L380" s="8"/>
    </row>
    <row r="381" spans="1:12" ht="18" customHeight="1" x14ac:dyDescent="0.25">
      <c r="A381" s="53"/>
      <c r="B381" s="53"/>
      <c r="C381" s="50"/>
      <c r="D381" s="70"/>
      <c r="E381" s="62">
        <v>33.299999999999997</v>
      </c>
      <c r="F381" s="8"/>
      <c r="G381" s="62"/>
      <c r="H381" s="62" t="s">
        <v>617</v>
      </c>
      <c r="I381" s="62"/>
      <c r="J381" s="62"/>
      <c r="K381" s="8"/>
      <c r="L381" s="8"/>
    </row>
    <row r="382" spans="1:12" ht="75" x14ac:dyDescent="0.25">
      <c r="A382" s="10" t="s">
        <v>569</v>
      </c>
      <c r="B382" s="10"/>
      <c r="C382" s="9" t="s">
        <v>677</v>
      </c>
      <c r="D382" s="59">
        <v>0.1</v>
      </c>
      <c r="E382" s="59"/>
      <c r="F382" s="10" t="s">
        <v>580</v>
      </c>
      <c r="G382" s="61"/>
      <c r="H382" s="61"/>
      <c r="I382" s="61"/>
      <c r="J382" s="61" t="s">
        <v>486</v>
      </c>
      <c r="K382" s="9" t="s">
        <v>321</v>
      </c>
      <c r="L382" s="9"/>
    </row>
    <row r="383" spans="1:12" x14ac:dyDescent="0.25">
      <c r="A383" s="53"/>
      <c r="B383" s="53"/>
      <c r="C383" s="50"/>
      <c r="D383" s="70"/>
      <c r="E383" s="62">
        <v>0</v>
      </c>
      <c r="F383" s="8"/>
      <c r="G383" s="62"/>
      <c r="H383" s="62" t="s">
        <v>160</v>
      </c>
      <c r="I383" s="62"/>
      <c r="J383" s="62"/>
      <c r="K383" s="8"/>
      <c r="L383" s="8"/>
    </row>
    <row r="384" spans="1:12" x14ac:dyDescent="0.25">
      <c r="A384" s="53"/>
      <c r="B384" s="53"/>
      <c r="C384" s="50"/>
      <c r="D384" s="70"/>
      <c r="E384" s="62">
        <v>100</v>
      </c>
      <c r="F384" s="8"/>
      <c r="G384" s="62"/>
      <c r="H384" s="62" t="s">
        <v>617</v>
      </c>
      <c r="I384" s="62"/>
      <c r="J384" s="62"/>
      <c r="K384" s="8"/>
      <c r="L384" s="8"/>
    </row>
    <row r="385" spans="1:12" ht="75" x14ac:dyDescent="0.25">
      <c r="A385" s="10" t="s">
        <v>570</v>
      </c>
      <c r="B385" s="10"/>
      <c r="C385" s="9" t="s">
        <v>678</v>
      </c>
      <c r="D385" s="59">
        <v>0.1</v>
      </c>
      <c r="E385" s="59"/>
      <c r="F385" s="10" t="s">
        <v>581</v>
      </c>
      <c r="G385" s="61"/>
      <c r="H385" s="61"/>
      <c r="I385" s="61"/>
      <c r="J385" s="61" t="s">
        <v>487</v>
      </c>
      <c r="K385" s="9" t="s">
        <v>322</v>
      </c>
      <c r="L385" s="9"/>
    </row>
    <row r="386" spans="1:12" ht="15.75" customHeight="1" x14ac:dyDescent="0.25">
      <c r="A386" s="53"/>
      <c r="B386" s="53"/>
      <c r="C386" s="50"/>
      <c r="D386" s="70"/>
      <c r="E386" s="62">
        <v>0</v>
      </c>
      <c r="F386" s="8"/>
      <c r="G386" s="62"/>
      <c r="H386" s="62" t="s">
        <v>160</v>
      </c>
      <c r="I386" s="62"/>
      <c r="J386" s="62"/>
      <c r="K386" s="8"/>
      <c r="L386" s="8"/>
    </row>
    <row r="387" spans="1:12" x14ac:dyDescent="0.25">
      <c r="A387" s="53"/>
      <c r="B387" s="53"/>
      <c r="C387" s="50"/>
      <c r="D387" s="70"/>
      <c r="E387" s="62">
        <v>100</v>
      </c>
      <c r="F387" s="8"/>
      <c r="G387" s="62"/>
      <c r="H387" s="62" t="s">
        <v>617</v>
      </c>
      <c r="I387" s="62"/>
      <c r="J387" s="62"/>
      <c r="K387" s="8"/>
      <c r="L387" s="8"/>
    </row>
    <row r="388" spans="1:12" ht="64.5" customHeight="1" x14ac:dyDescent="0.25">
      <c r="A388" s="10" t="s">
        <v>571</v>
      </c>
      <c r="B388" s="10"/>
      <c r="C388" s="9" t="s">
        <v>679</v>
      </c>
      <c r="D388" s="59">
        <v>0.1</v>
      </c>
      <c r="E388" s="59"/>
      <c r="F388" s="10" t="s">
        <v>582</v>
      </c>
      <c r="G388" s="61"/>
      <c r="H388" s="61"/>
      <c r="I388" s="61"/>
      <c r="J388" s="61" t="s">
        <v>488</v>
      </c>
      <c r="K388" s="9" t="s">
        <v>323</v>
      </c>
      <c r="L388" s="9"/>
    </row>
    <row r="389" spans="1:12" ht="16.5" customHeight="1" x14ac:dyDescent="0.25">
      <c r="A389" s="53"/>
      <c r="B389" s="53"/>
      <c r="C389" s="50"/>
      <c r="D389" s="70"/>
      <c r="E389" s="62">
        <v>0</v>
      </c>
      <c r="F389" s="8"/>
      <c r="G389" s="62"/>
      <c r="H389" s="62" t="s">
        <v>160</v>
      </c>
      <c r="I389" s="62"/>
      <c r="J389" s="62"/>
      <c r="K389" s="8"/>
      <c r="L389" s="8"/>
    </row>
    <row r="390" spans="1:12" ht="16.5" customHeight="1" x14ac:dyDescent="0.25">
      <c r="A390" s="53"/>
      <c r="B390" s="53"/>
      <c r="C390" s="50"/>
      <c r="D390" s="70"/>
      <c r="E390" s="62">
        <v>100</v>
      </c>
      <c r="F390" s="8"/>
      <c r="G390" s="62"/>
      <c r="H390" s="62" t="s">
        <v>617</v>
      </c>
      <c r="I390" s="62"/>
      <c r="J390" s="62"/>
      <c r="K390" s="8"/>
      <c r="L390" s="8"/>
    </row>
    <row r="391" spans="1:12" ht="30" x14ac:dyDescent="0.25">
      <c r="A391" s="10" t="s">
        <v>572</v>
      </c>
      <c r="B391" s="10"/>
      <c r="C391" s="9" t="s">
        <v>680</v>
      </c>
      <c r="D391" s="59">
        <v>0.1</v>
      </c>
      <c r="E391" s="59"/>
      <c r="F391" s="10" t="s">
        <v>583</v>
      </c>
      <c r="G391" s="61"/>
      <c r="H391" s="61"/>
      <c r="I391" s="61"/>
      <c r="J391" s="61" t="s">
        <v>489</v>
      </c>
      <c r="K391" s="9" t="s">
        <v>366</v>
      </c>
      <c r="L391" s="9"/>
    </row>
    <row r="392" spans="1:12" x14ac:dyDescent="0.25">
      <c r="A392" s="53"/>
      <c r="B392" s="53"/>
      <c r="C392" s="50"/>
      <c r="D392" s="70"/>
      <c r="E392" s="62">
        <v>0</v>
      </c>
      <c r="F392" s="8"/>
      <c r="G392" s="62" t="s">
        <v>38</v>
      </c>
      <c r="H392" s="62">
        <v>0</v>
      </c>
      <c r="I392" s="62" t="s">
        <v>39</v>
      </c>
      <c r="J392" s="62">
        <v>1</v>
      </c>
      <c r="K392" s="8" t="s">
        <v>325</v>
      </c>
      <c r="L392" s="8"/>
    </row>
    <row r="393" spans="1:12" x14ac:dyDescent="0.25">
      <c r="A393" s="53"/>
      <c r="B393" s="53"/>
      <c r="C393" s="50"/>
      <c r="D393" s="70"/>
      <c r="E393" s="62">
        <v>50</v>
      </c>
      <c r="F393" s="8"/>
      <c r="G393" s="62" t="s">
        <v>38</v>
      </c>
      <c r="H393" s="62">
        <v>2</v>
      </c>
      <c r="I393" s="62" t="s">
        <v>39</v>
      </c>
      <c r="J393" s="62">
        <v>3</v>
      </c>
      <c r="K393" s="8" t="s">
        <v>326</v>
      </c>
      <c r="L393" s="8"/>
    </row>
    <row r="394" spans="1:12" x14ac:dyDescent="0.25">
      <c r="A394" s="53"/>
      <c r="B394" s="53"/>
      <c r="C394" s="50"/>
      <c r="D394" s="70"/>
      <c r="E394" s="62">
        <v>100</v>
      </c>
      <c r="F394" s="8"/>
      <c r="G394" s="62" t="s">
        <v>38</v>
      </c>
      <c r="H394" s="62">
        <v>4</v>
      </c>
      <c r="I394" s="62" t="s">
        <v>39</v>
      </c>
      <c r="J394" s="62"/>
      <c r="K394" s="8" t="s">
        <v>327</v>
      </c>
      <c r="L394" s="8"/>
    </row>
    <row r="395" spans="1:12" x14ac:dyDescent="0.25">
      <c r="A395" s="53"/>
      <c r="B395" s="53"/>
      <c r="C395" s="50"/>
      <c r="D395" s="70"/>
      <c r="E395" s="62"/>
      <c r="F395" s="8"/>
      <c r="G395" s="62"/>
      <c r="H395" s="62"/>
      <c r="I395" s="62"/>
      <c r="J395" s="62"/>
      <c r="K395" s="8" t="s">
        <v>328</v>
      </c>
      <c r="L395" s="8"/>
    </row>
    <row r="396" spans="1:12" ht="30" x14ac:dyDescent="0.25">
      <c r="A396" s="53"/>
      <c r="B396" s="53"/>
      <c r="C396" s="50"/>
      <c r="D396" s="70"/>
      <c r="E396" s="62"/>
      <c r="F396" s="8"/>
      <c r="G396" s="62"/>
      <c r="H396" s="62"/>
      <c r="I396" s="62"/>
      <c r="J396" s="62"/>
      <c r="K396" s="8" t="s">
        <v>329</v>
      </c>
      <c r="L396" s="8"/>
    </row>
    <row r="397" spans="1:12" ht="30" x14ac:dyDescent="0.25">
      <c r="A397" s="53"/>
      <c r="B397" s="53"/>
      <c r="C397" s="50"/>
      <c r="D397" s="70"/>
      <c r="E397" s="62"/>
      <c r="F397" s="8"/>
      <c r="G397" s="62"/>
      <c r="H397" s="62"/>
      <c r="I397" s="62"/>
      <c r="J397" s="62"/>
      <c r="K397" s="8" t="s">
        <v>330</v>
      </c>
      <c r="L397" s="8"/>
    </row>
    <row r="398" spans="1:12" ht="30" x14ac:dyDescent="0.25">
      <c r="A398" s="53"/>
      <c r="B398" s="53"/>
      <c r="C398" s="50"/>
      <c r="D398" s="70"/>
      <c r="E398" s="62"/>
      <c r="F398" s="8"/>
      <c r="G398" s="62"/>
      <c r="H398" s="62"/>
      <c r="I398" s="62"/>
      <c r="J398" s="62"/>
      <c r="K398" s="8" t="s">
        <v>331</v>
      </c>
      <c r="L398" s="8"/>
    </row>
    <row r="399" spans="1:12" x14ac:dyDescent="0.25">
      <c r="A399" s="53"/>
      <c r="B399" s="53"/>
      <c r="C399" s="50"/>
      <c r="D399" s="70"/>
      <c r="E399" s="62"/>
      <c r="F399" s="8"/>
      <c r="G399" s="62"/>
      <c r="H399" s="62"/>
      <c r="I399" s="62"/>
      <c r="J399" s="62"/>
      <c r="K399" s="8" t="s">
        <v>332</v>
      </c>
      <c r="L399" s="8"/>
    </row>
    <row r="400" spans="1:12" ht="32.25" customHeight="1" x14ac:dyDescent="0.25">
      <c r="A400" s="55" t="s">
        <v>92</v>
      </c>
      <c r="B400" s="48" t="s">
        <v>95</v>
      </c>
      <c r="C400" s="48" t="s">
        <v>2</v>
      </c>
      <c r="D400" s="56">
        <v>0.1</v>
      </c>
      <c r="E400" s="57"/>
      <c r="F400" s="57"/>
      <c r="G400" s="57"/>
      <c r="H400" s="58"/>
      <c r="I400" s="58"/>
      <c r="J400" s="58"/>
      <c r="K400" s="48"/>
      <c r="L400" s="48"/>
    </row>
    <row r="401" spans="1:13" ht="45" x14ac:dyDescent="0.25">
      <c r="A401" s="10" t="s">
        <v>587</v>
      </c>
      <c r="B401" s="10"/>
      <c r="C401" s="9" t="s">
        <v>681</v>
      </c>
      <c r="D401" s="59">
        <v>0.1</v>
      </c>
      <c r="E401" s="59"/>
      <c r="F401" s="10" t="s">
        <v>607</v>
      </c>
      <c r="G401" s="61"/>
      <c r="H401" s="61"/>
      <c r="I401" s="61"/>
      <c r="J401" s="61" t="s">
        <v>490</v>
      </c>
      <c r="K401" s="9" t="s">
        <v>341</v>
      </c>
      <c r="L401" s="9"/>
      <c r="M401" s="22"/>
    </row>
    <row r="402" spans="1:13" x14ac:dyDescent="0.25">
      <c r="A402" s="53"/>
      <c r="B402" s="53"/>
      <c r="C402" s="50"/>
      <c r="D402" s="70"/>
      <c r="E402" s="62">
        <v>0</v>
      </c>
      <c r="F402" s="8"/>
      <c r="G402" s="62"/>
      <c r="H402" s="62" t="s">
        <v>160</v>
      </c>
      <c r="I402" s="62"/>
      <c r="J402" s="62"/>
      <c r="K402" s="8"/>
      <c r="L402" s="8"/>
    </row>
    <row r="403" spans="1:13" x14ac:dyDescent="0.25">
      <c r="A403" s="53"/>
      <c r="B403" s="53"/>
      <c r="C403" s="50"/>
      <c r="D403" s="70"/>
      <c r="E403" s="62">
        <v>100</v>
      </c>
      <c r="F403" s="8"/>
      <c r="G403" s="62"/>
      <c r="H403" s="62" t="s">
        <v>617</v>
      </c>
      <c r="I403" s="62"/>
      <c r="J403" s="62"/>
      <c r="K403" s="8"/>
      <c r="L403" s="8"/>
    </row>
    <row r="404" spans="1:13" ht="60" x14ac:dyDescent="0.25">
      <c r="A404" s="10" t="s">
        <v>591</v>
      </c>
      <c r="B404" s="10"/>
      <c r="C404" s="9" t="s">
        <v>682</v>
      </c>
      <c r="D404" s="59">
        <v>0.1</v>
      </c>
      <c r="E404" s="59"/>
      <c r="F404" s="10" t="s">
        <v>608</v>
      </c>
      <c r="G404" s="61"/>
      <c r="H404" s="61"/>
      <c r="I404" s="61"/>
      <c r="J404" s="61" t="s">
        <v>491</v>
      </c>
      <c r="K404" s="9" t="s">
        <v>340</v>
      </c>
      <c r="L404" s="9"/>
    </row>
    <row r="405" spans="1:13" x14ac:dyDescent="0.25">
      <c r="A405" s="53"/>
      <c r="B405" s="53"/>
      <c r="C405" s="50"/>
      <c r="D405" s="70"/>
      <c r="E405" s="62">
        <v>0</v>
      </c>
      <c r="F405" s="8"/>
      <c r="G405" s="62"/>
      <c r="H405" s="62" t="s">
        <v>160</v>
      </c>
      <c r="I405" s="62"/>
      <c r="J405" s="62"/>
      <c r="K405" s="8"/>
      <c r="L405" s="8"/>
    </row>
    <row r="406" spans="1:13" x14ac:dyDescent="0.25">
      <c r="A406" s="53"/>
      <c r="B406" s="53"/>
      <c r="C406" s="50"/>
      <c r="D406" s="70"/>
      <c r="E406" s="62">
        <v>100</v>
      </c>
      <c r="F406" s="8"/>
      <c r="G406" s="62"/>
      <c r="H406" s="62" t="s">
        <v>617</v>
      </c>
      <c r="I406" s="62"/>
      <c r="J406" s="62"/>
      <c r="K406" s="8"/>
      <c r="L406" s="8"/>
    </row>
    <row r="407" spans="1:13" ht="30" x14ac:dyDescent="0.25">
      <c r="A407" s="10" t="s">
        <v>592</v>
      </c>
      <c r="B407" s="10"/>
      <c r="C407" s="9" t="s">
        <v>342</v>
      </c>
      <c r="D407" s="59">
        <v>0.05</v>
      </c>
      <c r="E407" s="59"/>
      <c r="F407" s="10" t="s">
        <v>609</v>
      </c>
      <c r="G407" s="61"/>
      <c r="H407" s="61"/>
      <c r="I407" s="61"/>
      <c r="J407" s="61" t="s">
        <v>492</v>
      </c>
      <c r="K407" s="9" t="s">
        <v>342</v>
      </c>
      <c r="L407" s="9"/>
    </row>
    <row r="408" spans="1:13" x14ac:dyDescent="0.25">
      <c r="A408" s="53"/>
      <c r="B408" s="53"/>
      <c r="C408" s="50"/>
      <c r="D408" s="70"/>
      <c r="E408" s="62">
        <v>0</v>
      </c>
      <c r="F408" s="8"/>
      <c r="G408" s="62"/>
      <c r="H408" s="62" t="s">
        <v>160</v>
      </c>
      <c r="I408" s="62"/>
      <c r="J408" s="62"/>
      <c r="K408" s="8"/>
      <c r="L408" s="8"/>
    </row>
    <row r="409" spans="1:13" x14ac:dyDescent="0.25">
      <c r="A409" s="53"/>
      <c r="B409" s="53"/>
      <c r="C409" s="50"/>
      <c r="D409" s="70"/>
      <c r="E409" s="62">
        <v>100</v>
      </c>
      <c r="F409" s="8"/>
      <c r="G409" s="62"/>
      <c r="H409" s="62" t="s">
        <v>617</v>
      </c>
      <c r="I409" s="62"/>
      <c r="J409" s="62"/>
      <c r="K409" s="8"/>
      <c r="L409" s="8"/>
    </row>
    <row r="410" spans="1:13" ht="60" x14ac:dyDescent="0.25">
      <c r="A410" s="10" t="s">
        <v>593</v>
      </c>
      <c r="B410" s="10"/>
      <c r="C410" s="11" t="s">
        <v>337</v>
      </c>
      <c r="D410" s="59">
        <v>0.05</v>
      </c>
      <c r="E410" s="61"/>
      <c r="F410" s="10" t="s">
        <v>610</v>
      </c>
      <c r="G410" s="61"/>
      <c r="H410" s="61"/>
      <c r="I410" s="61"/>
      <c r="J410" s="61" t="s">
        <v>493</v>
      </c>
      <c r="K410" s="9" t="s">
        <v>337</v>
      </c>
      <c r="L410" s="9"/>
    </row>
    <row r="411" spans="1:13" x14ac:dyDescent="0.25">
      <c r="A411" s="53"/>
      <c r="C411" s="50"/>
      <c r="D411" s="70"/>
      <c r="E411" s="62">
        <v>100</v>
      </c>
      <c r="F411" s="8"/>
      <c r="G411" s="62" t="s">
        <v>617</v>
      </c>
      <c r="H411" s="62" t="s">
        <v>347</v>
      </c>
      <c r="I411" s="62"/>
      <c r="J411" s="62"/>
      <c r="K411" s="8"/>
      <c r="L411" s="8"/>
    </row>
    <row r="412" spans="1:13" x14ac:dyDescent="0.25">
      <c r="A412" s="53"/>
      <c r="B412" s="53"/>
      <c r="C412" s="50"/>
      <c r="D412" s="70"/>
      <c r="E412" s="62">
        <v>90</v>
      </c>
      <c r="F412" s="8"/>
      <c r="G412" s="62"/>
      <c r="H412" s="62" t="s">
        <v>348</v>
      </c>
      <c r="I412" s="62"/>
      <c r="J412" s="62"/>
      <c r="K412" s="8"/>
      <c r="L412" s="8"/>
    </row>
    <row r="413" spans="1:13" x14ac:dyDescent="0.25">
      <c r="A413" s="53"/>
      <c r="B413" s="53"/>
      <c r="C413" s="50"/>
      <c r="D413" s="70"/>
      <c r="E413" s="62">
        <v>80</v>
      </c>
      <c r="F413" s="8"/>
      <c r="G413" s="62"/>
      <c r="H413" s="62" t="s">
        <v>349</v>
      </c>
      <c r="I413" s="62"/>
      <c r="J413" s="62"/>
      <c r="K413" s="8"/>
      <c r="L413" s="8"/>
    </row>
    <row r="414" spans="1:13" x14ac:dyDescent="0.25">
      <c r="A414" s="53"/>
      <c r="B414" s="53"/>
      <c r="C414" s="50"/>
      <c r="D414" s="70"/>
      <c r="E414" s="62">
        <v>0</v>
      </c>
      <c r="F414" s="8"/>
      <c r="G414" s="62" t="s">
        <v>160</v>
      </c>
      <c r="H414" s="62" t="s">
        <v>160</v>
      </c>
      <c r="I414" s="62"/>
      <c r="J414" s="62"/>
      <c r="K414" s="8"/>
      <c r="L414" s="8"/>
    </row>
    <row r="415" spans="1:13" ht="45" x14ac:dyDescent="0.25">
      <c r="A415" s="10" t="s">
        <v>594</v>
      </c>
      <c r="B415" s="10"/>
      <c r="C415" s="9" t="s">
        <v>338</v>
      </c>
      <c r="D415" s="59">
        <v>0.05</v>
      </c>
      <c r="E415" s="61"/>
      <c r="F415" s="10" t="s">
        <v>611</v>
      </c>
      <c r="G415" s="61"/>
      <c r="H415" s="61"/>
      <c r="I415" s="61"/>
      <c r="J415" s="61" t="s">
        <v>494</v>
      </c>
      <c r="K415" s="9" t="s">
        <v>338</v>
      </c>
      <c r="L415" s="9"/>
    </row>
    <row r="416" spans="1:13" x14ac:dyDescent="0.25">
      <c r="A416" s="53"/>
      <c r="B416" s="53"/>
      <c r="C416" s="50"/>
      <c r="D416" s="71"/>
      <c r="E416" s="62">
        <v>100</v>
      </c>
      <c r="F416" s="8"/>
      <c r="G416" s="62" t="s">
        <v>617</v>
      </c>
      <c r="H416" s="62" t="s">
        <v>347</v>
      </c>
      <c r="I416" s="62"/>
      <c r="J416" s="62"/>
      <c r="K416" s="8"/>
      <c r="L416" s="8"/>
    </row>
    <row r="417" spans="1:12" x14ac:dyDescent="0.25">
      <c r="A417" s="53"/>
      <c r="B417" s="53"/>
      <c r="C417" s="50"/>
      <c r="D417" s="71"/>
      <c r="E417" s="62">
        <v>90</v>
      </c>
      <c r="F417" s="8"/>
      <c r="G417" s="62"/>
      <c r="H417" s="62" t="s">
        <v>348</v>
      </c>
      <c r="I417" s="62"/>
      <c r="J417" s="62"/>
      <c r="K417" s="8"/>
      <c r="L417" s="8"/>
    </row>
    <row r="418" spans="1:12" x14ac:dyDescent="0.25">
      <c r="A418" s="53"/>
      <c r="B418" s="53"/>
      <c r="C418" s="50"/>
      <c r="D418" s="71"/>
      <c r="E418" s="62">
        <v>80</v>
      </c>
      <c r="F418" s="8"/>
      <c r="G418" s="62"/>
      <c r="H418" s="62" t="s">
        <v>349</v>
      </c>
      <c r="I418" s="62"/>
      <c r="J418" s="62"/>
      <c r="K418" s="8"/>
      <c r="L418" s="8"/>
    </row>
    <row r="419" spans="1:12" x14ac:dyDescent="0.25">
      <c r="A419" s="53"/>
      <c r="B419" s="53"/>
      <c r="C419" s="50"/>
      <c r="D419" s="71"/>
      <c r="E419" s="62">
        <v>0</v>
      </c>
      <c r="F419" s="8"/>
      <c r="G419" s="62" t="s">
        <v>160</v>
      </c>
      <c r="H419" s="62" t="s">
        <v>160</v>
      </c>
      <c r="I419" s="62"/>
      <c r="J419" s="62"/>
      <c r="K419" s="8"/>
      <c r="L419" s="8"/>
    </row>
    <row r="420" spans="1:12" ht="45" x14ac:dyDescent="0.25">
      <c r="A420" s="10" t="s">
        <v>595</v>
      </c>
      <c r="B420" s="10"/>
      <c r="C420" s="9" t="s">
        <v>339</v>
      </c>
      <c r="D420" s="59">
        <v>0.05</v>
      </c>
      <c r="E420" s="61"/>
      <c r="F420" s="10" t="s">
        <v>612</v>
      </c>
      <c r="G420" s="61"/>
      <c r="H420" s="61"/>
      <c r="I420" s="61"/>
      <c r="J420" s="61" t="s">
        <v>495</v>
      </c>
      <c r="K420" s="9" t="s">
        <v>339</v>
      </c>
      <c r="L420" s="9"/>
    </row>
    <row r="421" spans="1:12" x14ac:dyDescent="0.25">
      <c r="A421" s="53"/>
      <c r="B421" s="53"/>
      <c r="C421" s="50"/>
      <c r="D421" s="71"/>
      <c r="E421" s="62">
        <v>100</v>
      </c>
      <c r="F421" s="8"/>
      <c r="G421" s="62" t="s">
        <v>617</v>
      </c>
      <c r="H421" s="62" t="s">
        <v>347</v>
      </c>
      <c r="I421" s="62"/>
      <c r="J421" s="62"/>
      <c r="K421" s="8"/>
      <c r="L421" s="8"/>
    </row>
    <row r="422" spans="1:12" x14ac:dyDescent="0.25">
      <c r="A422" s="53"/>
      <c r="B422" s="53"/>
      <c r="C422" s="50"/>
      <c r="D422" s="71"/>
      <c r="E422" s="62">
        <v>90</v>
      </c>
      <c r="F422" s="8"/>
      <c r="G422" s="62"/>
      <c r="H422" s="62" t="s">
        <v>348</v>
      </c>
      <c r="I422" s="62"/>
      <c r="J422" s="62"/>
      <c r="K422" s="8"/>
      <c r="L422" s="8"/>
    </row>
    <row r="423" spans="1:12" x14ac:dyDescent="0.25">
      <c r="A423" s="53"/>
      <c r="B423" s="53"/>
      <c r="C423" s="50"/>
      <c r="D423" s="71"/>
      <c r="E423" s="62">
        <v>80</v>
      </c>
      <c r="F423" s="8"/>
      <c r="G423" s="62"/>
      <c r="H423" s="62" t="s">
        <v>349</v>
      </c>
      <c r="I423" s="62"/>
      <c r="J423" s="62"/>
      <c r="K423" s="8"/>
      <c r="L423" s="8"/>
    </row>
    <row r="424" spans="1:12" x14ac:dyDescent="0.25">
      <c r="A424" s="53"/>
      <c r="B424" s="53"/>
      <c r="C424" s="50"/>
      <c r="D424" s="71"/>
      <c r="E424" s="62">
        <v>0</v>
      </c>
      <c r="F424" s="8"/>
      <c r="G424" s="62" t="s">
        <v>160</v>
      </c>
      <c r="H424" s="62" t="s">
        <v>160</v>
      </c>
      <c r="I424" s="62"/>
      <c r="J424" s="62"/>
      <c r="K424" s="8"/>
      <c r="L424" s="8"/>
    </row>
    <row r="425" spans="1:12" ht="63.75" customHeight="1" x14ac:dyDescent="0.25">
      <c r="A425" s="10" t="s">
        <v>596</v>
      </c>
      <c r="B425" s="9"/>
      <c r="C425" s="9" t="s">
        <v>683</v>
      </c>
      <c r="D425" s="59">
        <v>0.1</v>
      </c>
      <c r="E425" s="59"/>
      <c r="F425" s="10" t="s">
        <v>618</v>
      </c>
      <c r="G425" s="61"/>
      <c r="H425" s="61"/>
      <c r="I425" s="61"/>
      <c r="J425" s="61" t="s">
        <v>496</v>
      </c>
      <c r="K425" s="9" t="s">
        <v>367</v>
      </c>
      <c r="L425" s="9" t="s">
        <v>150</v>
      </c>
    </row>
    <row r="426" spans="1:12" ht="63.75" customHeight="1" x14ac:dyDescent="0.25">
      <c r="A426" s="10"/>
      <c r="B426" s="9"/>
      <c r="C426" s="9"/>
      <c r="D426" s="59"/>
      <c r="E426" s="61"/>
      <c r="F426" s="10"/>
      <c r="G426" s="61"/>
      <c r="H426" s="61"/>
      <c r="I426" s="61"/>
      <c r="J426" s="61" t="s">
        <v>497</v>
      </c>
      <c r="K426" s="9" t="s">
        <v>283</v>
      </c>
      <c r="L426" s="9"/>
    </row>
    <row r="427" spans="1:12" x14ac:dyDescent="0.25">
      <c r="A427" s="53"/>
      <c r="B427" s="53"/>
      <c r="C427" s="8"/>
      <c r="D427" s="70"/>
      <c r="E427" s="62">
        <v>0</v>
      </c>
      <c r="F427" s="8"/>
      <c r="G427" s="62" t="s">
        <v>38</v>
      </c>
      <c r="H427" s="62">
        <v>0</v>
      </c>
      <c r="I427" s="62" t="s">
        <v>39</v>
      </c>
      <c r="J427" s="62">
        <v>40</v>
      </c>
      <c r="K427" s="50"/>
      <c r="L427" s="8" t="s">
        <v>42</v>
      </c>
    </row>
    <row r="428" spans="1:12" x14ac:dyDescent="0.25">
      <c r="A428" s="53"/>
      <c r="B428" s="53"/>
      <c r="C428" s="8"/>
      <c r="D428" s="70"/>
      <c r="E428" s="62">
        <v>50</v>
      </c>
      <c r="F428" s="8"/>
      <c r="G428" s="62" t="s">
        <v>38</v>
      </c>
      <c r="H428" s="62">
        <v>41</v>
      </c>
      <c r="I428" s="62" t="s">
        <v>39</v>
      </c>
      <c r="J428" s="62">
        <v>60</v>
      </c>
      <c r="K428" s="8"/>
      <c r="L428" s="8"/>
    </row>
    <row r="429" spans="1:12" x14ac:dyDescent="0.25">
      <c r="A429" s="53"/>
      <c r="B429" s="53"/>
      <c r="C429" s="8"/>
      <c r="D429" s="70"/>
      <c r="E429" s="62">
        <v>100</v>
      </c>
      <c r="F429" s="8"/>
      <c r="G429" s="62" t="s">
        <v>38</v>
      </c>
      <c r="H429" s="62">
        <v>61</v>
      </c>
      <c r="I429" s="62" t="s">
        <v>39</v>
      </c>
      <c r="J429" s="62">
        <v>100</v>
      </c>
      <c r="K429" s="8"/>
      <c r="L429" s="8"/>
    </row>
    <row r="430" spans="1:12" ht="30" x14ac:dyDescent="0.25">
      <c r="A430" s="10" t="s">
        <v>597</v>
      </c>
      <c r="B430" s="9"/>
      <c r="C430" s="9" t="s">
        <v>344</v>
      </c>
      <c r="D430" s="59">
        <v>0.1</v>
      </c>
      <c r="E430" s="59"/>
      <c r="F430" s="10" t="s">
        <v>619</v>
      </c>
      <c r="G430" s="61"/>
      <c r="H430" s="61"/>
      <c r="I430" s="61"/>
      <c r="J430" s="61" t="s">
        <v>602</v>
      </c>
      <c r="K430" s="9" t="s">
        <v>346</v>
      </c>
      <c r="L430" s="9" t="s">
        <v>345</v>
      </c>
    </row>
    <row r="431" spans="1:12" x14ac:dyDescent="0.25">
      <c r="A431" s="10"/>
      <c r="B431" s="9"/>
      <c r="C431" s="9"/>
      <c r="D431" s="59"/>
      <c r="E431" s="61"/>
      <c r="F431" s="10"/>
      <c r="G431" s="61"/>
      <c r="H431" s="61"/>
      <c r="I431" s="61"/>
      <c r="J431" s="61" t="s">
        <v>603</v>
      </c>
      <c r="K431" s="9" t="s">
        <v>343</v>
      </c>
      <c r="L431" s="9"/>
    </row>
    <row r="432" spans="1:12" x14ac:dyDescent="0.25">
      <c r="A432" s="53"/>
      <c r="B432" s="53"/>
      <c r="C432" s="8"/>
      <c r="D432" s="70"/>
      <c r="E432" s="62">
        <v>100</v>
      </c>
      <c r="F432" s="8"/>
      <c r="G432" s="62" t="s">
        <v>38</v>
      </c>
      <c r="H432" s="62">
        <v>0</v>
      </c>
      <c r="I432" s="62" t="s">
        <v>39</v>
      </c>
      <c r="J432" s="62">
        <v>10</v>
      </c>
      <c r="K432" s="50"/>
      <c r="L432" s="8"/>
    </row>
    <row r="433" spans="1:12" x14ac:dyDescent="0.25">
      <c r="A433" s="53"/>
      <c r="B433" s="53"/>
      <c r="C433" s="8"/>
      <c r="D433" s="70"/>
      <c r="E433" s="62">
        <v>50</v>
      </c>
      <c r="F433" s="8"/>
      <c r="G433" s="62" t="s">
        <v>38</v>
      </c>
      <c r="H433" s="62">
        <v>11</v>
      </c>
      <c r="I433" s="62" t="s">
        <v>39</v>
      </c>
      <c r="J433" s="62">
        <v>15</v>
      </c>
      <c r="K433" s="50"/>
      <c r="L433" s="8"/>
    </row>
    <row r="434" spans="1:12" x14ac:dyDescent="0.25">
      <c r="A434" s="53"/>
      <c r="B434" s="53"/>
      <c r="C434" s="8"/>
      <c r="D434" s="70"/>
      <c r="E434" s="62">
        <v>0</v>
      </c>
      <c r="F434" s="8"/>
      <c r="G434" s="62" t="s">
        <v>38</v>
      </c>
      <c r="H434" s="62">
        <v>16</v>
      </c>
      <c r="I434" s="62" t="s">
        <v>39</v>
      </c>
      <c r="J434" s="62"/>
      <c r="K434" s="50"/>
      <c r="L434" s="8"/>
    </row>
    <row r="435" spans="1:12" ht="45" x14ac:dyDescent="0.25">
      <c r="A435" s="10" t="s">
        <v>598</v>
      </c>
      <c r="B435" s="9"/>
      <c r="C435" s="9" t="s">
        <v>620</v>
      </c>
      <c r="D435" s="59">
        <v>0.1</v>
      </c>
      <c r="E435" s="59"/>
      <c r="F435" s="10" t="s">
        <v>708</v>
      </c>
      <c r="G435" s="61"/>
      <c r="H435" s="61"/>
      <c r="I435" s="61"/>
      <c r="J435" s="61" t="s">
        <v>604</v>
      </c>
      <c r="K435" s="9" t="s">
        <v>368</v>
      </c>
      <c r="L435" s="9" t="s">
        <v>345</v>
      </c>
    </row>
    <row r="436" spans="1:12" x14ac:dyDescent="0.25">
      <c r="A436" s="53"/>
      <c r="B436" s="53"/>
      <c r="C436" s="8"/>
      <c r="D436" s="70"/>
      <c r="E436" s="62">
        <v>100</v>
      </c>
      <c r="F436" s="8"/>
      <c r="G436" s="62" t="s">
        <v>38</v>
      </c>
      <c r="H436" s="62">
        <v>0</v>
      </c>
      <c r="I436" s="62" t="s">
        <v>39</v>
      </c>
      <c r="J436" s="62">
        <v>5</v>
      </c>
      <c r="K436" s="8"/>
      <c r="L436" s="8"/>
    </row>
    <row r="437" spans="1:12" x14ac:dyDescent="0.25">
      <c r="A437" s="53"/>
      <c r="B437" s="53"/>
      <c r="C437" s="8"/>
      <c r="D437" s="70"/>
      <c r="E437" s="62">
        <v>50</v>
      </c>
      <c r="F437" s="8"/>
      <c r="G437" s="62" t="s">
        <v>38</v>
      </c>
      <c r="H437" s="62">
        <v>6</v>
      </c>
      <c r="I437" s="62" t="s">
        <v>39</v>
      </c>
      <c r="J437" s="62">
        <v>10</v>
      </c>
      <c r="K437" s="8"/>
      <c r="L437" s="8"/>
    </row>
    <row r="438" spans="1:12" x14ac:dyDescent="0.25">
      <c r="A438" s="53"/>
      <c r="B438" s="53"/>
      <c r="C438" s="8"/>
      <c r="D438" s="70"/>
      <c r="E438" s="62">
        <v>0</v>
      </c>
      <c r="F438" s="8"/>
      <c r="G438" s="62" t="s">
        <v>38</v>
      </c>
      <c r="H438" s="62">
        <v>11</v>
      </c>
      <c r="I438" s="62" t="s">
        <v>39</v>
      </c>
      <c r="J438" s="62"/>
      <c r="K438" s="8"/>
      <c r="L438" s="8"/>
    </row>
    <row r="439" spans="1:12" ht="90" x14ac:dyDescent="0.25">
      <c r="A439" s="10" t="s">
        <v>599</v>
      </c>
      <c r="B439" s="9"/>
      <c r="C439" s="9" t="s">
        <v>588</v>
      </c>
      <c r="D439" s="59">
        <v>0.1</v>
      </c>
      <c r="E439" s="61"/>
      <c r="F439" s="10" t="s">
        <v>614</v>
      </c>
      <c r="G439" s="61"/>
      <c r="H439" s="61"/>
      <c r="I439" s="61"/>
      <c r="J439" s="61" t="s">
        <v>605</v>
      </c>
      <c r="K439" s="9" t="s">
        <v>588</v>
      </c>
      <c r="L439" s="9"/>
    </row>
    <row r="440" spans="1:12" x14ac:dyDescent="0.25">
      <c r="A440" s="53"/>
      <c r="B440" s="53"/>
      <c r="C440" s="8"/>
      <c r="D440" s="70"/>
      <c r="E440" s="62">
        <v>0</v>
      </c>
      <c r="F440" s="8"/>
      <c r="G440" s="62" t="s">
        <v>627</v>
      </c>
      <c r="H440" s="62">
        <v>100</v>
      </c>
      <c r="I440" s="62"/>
      <c r="J440" s="62"/>
      <c r="K440" s="8"/>
      <c r="L440" s="8"/>
    </row>
    <row r="441" spans="1:12" x14ac:dyDescent="0.25">
      <c r="A441" s="53"/>
      <c r="B441" s="53"/>
      <c r="C441" s="8"/>
      <c r="D441" s="70"/>
      <c r="E441" s="62">
        <v>100</v>
      </c>
      <c r="F441" s="8"/>
      <c r="G441" s="62"/>
      <c r="H441" s="62">
        <v>100</v>
      </c>
      <c r="I441" s="62"/>
      <c r="J441" s="62"/>
      <c r="K441" s="8"/>
      <c r="L441" s="8"/>
    </row>
    <row r="442" spans="1:12" ht="30" x14ac:dyDescent="0.25">
      <c r="A442" s="10" t="s">
        <v>600</v>
      </c>
      <c r="B442" s="9"/>
      <c r="C442" s="9" t="s">
        <v>589</v>
      </c>
      <c r="D442" s="59">
        <v>0.1</v>
      </c>
      <c r="E442" s="59"/>
      <c r="F442" s="10" t="s">
        <v>615</v>
      </c>
      <c r="G442" s="61"/>
      <c r="H442" s="61"/>
      <c r="I442" s="61"/>
      <c r="J442" s="61" t="s">
        <v>606</v>
      </c>
      <c r="K442" s="9" t="s">
        <v>589</v>
      </c>
      <c r="L442" s="9"/>
    </row>
    <row r="443" spans="1:12" x14ac:dyDescent="0.25">
      <c r="A443" s="53"/>
      <c r="B443" s="53"/>
      <c r="C443" s="8"/>
      <c r="D443" s="70"/>
      <c r="E443" s="62">
        <v>100</v>
      </c>
      <c r="F443" s="8"/>
      <c r="G443" s="62" t="s">
        <v>38</v>
      </c>
      <c r="H443" s="62">
        <v>0</v>
      </c>
      <c r="I443" s="62" t="s">
        <v>39</v>
      </c>
      <c r="J443" s="62">
        <v>1</v>
      </c>
      <c r="K443" s="8"/>
      <c r="L443" s="8"/>
    </row>
    <row r="444" spans="1:12" x14ac:dyDescent="0.25">
      <c r="A444" s="53"/>
      <c r="B444" s="53"/>
      <c r="C444" s="8"/>
      <c r="D444" s="70"/>
      <c r="E444" s="62">
        <v>50</v>
      </c>
      <c r="F444" s="8"/>
      <c r="G444" s="62" t="s">
        <v>38</v>
      </c>
      <c r="H444" s="62">
        <v>2</v>
      </c>
      <c r="I444" s="62" t="s">
        <v>39</v>
      </c>
      <c r="J444" s="62">
        <v>3</v>
      </c>
      <c r="K444" s="8"/>
      <c r="L444" s="8"/>
    </row>
    <row r="445" spans="1:12" x14ac:dyDescent="0.25">
      <c r="A445" s="53"/>
      <c r="B445" s="53"/>
      <c r="C445" s="8"/>
      <c r="D445" s="70"/>
      <c r="E445" s="62">
        <v>0</v>
      </c>
      <c r="F445" s="8"/>
      <c r="G445" s="62" t="s">
        <v>38</v>
      </c>
      <c r="H445" s="62">
        <v>4</v>
      </c>
      <c r="I445" s="62" t="s">
        <v>39</v>
      </c>
      <c r="J445" s="62"/>
      <c r="K445" s="8"/>
      <c r="L445" s="8"/>
    </row>
    <row r="446" spans="1:12" ht="45" x14ac:dyDescent="0.25">
      <c r="A446" s="10" t="s">
        <v>601</v>
      </c>
      <c r="B446" s="9"/>
      <c r="C446" s="9" t="s">
        <v>590</v>
      </c>
      <c r="D446" s="59">
        <v>0.1</v>
      </c>
      <c r="E446" s="59"/>
      <c r="F446" s="10" t="s">
        <v>616</v>
      </c>
      <c r="G446" s="61"/>
      <c r="H446" s="61"/>
      <c r="I446" s="61"/>
      <c r="J446" s="61" t="s">
        <v>613</v>
      </c>
      <c r="K446" s="9" t="s">
        <v>590</v>
      </c>
      <c r="L446" s="9"/>
    </row>
    <row r="447" spans="1:12" x14ac:dyDescent="0.25">
      <c r="A447" s="53"/>
      <c r="B447" s="53"/>
      <c r="C447" s="8"/>
      <c r="D447" s="70"/>
      <c r="E447" s="62">
        <v>100</v>
      </c>
      <c r="F447" s="8"/>
      <c r="G447" s="62" t="s">
        <v>38</v>
      </c>
      <c r="H447" s="62">
        <v>0</v>
      </c>
      <c r="I447" s="62" t="s">
        <v>39</v>
      </c>
      <c r="J447" s="62">
        <v>1</v>
      </c>
      <c r="K447" s="8"/>
      <c r="L447" s="8"/>
    </row>
    <row r="448" spans="1:12" x14ac:dyDescent="0.25">
      <c r="A448" s="53"/>
      <c r="B448" s="53"/>
      <c r="C448" s="8"/>
      <c r="D448" s="70"/>
      <c r="E448" s="62">
        <v>50</v>
      </c>
      <c r="F448" s="8"/>
      <c r="G448" s="62" t="s">
        <v>38</v>
      </c>
      <c r="H448" s="62">
        <v>2</v>
      </c>
      <c r="I448" s="62" t="s">
        <v>39</v>
      </c>
      <c r="J448" s="62">
        <v>3</v>
      </c>
      <c r="K448" s="8"/>
      <c r="L448" s="8"/>
    </row>
    <row r="449" spans="1:12" x14ac:dyDescent="0.25">
      <c r="A449" s="53"/>
      <c r="B449" s="53"/>
      <c r="C449" s="53"/>
      <c r="D449" s="70"/>
      <c r="E449" s="62">
        <v>0</v>
      </c>
      <c r="F449" s="53"/>
      <c r="G449" s="62" t="s">
        <v>38</v>
      </c>
      <c r="H449" s="62">
        <v>4</v>
      </c>
      <c r="I449" s="62" t="s">
        <v>39</v>
      </c>
      <c r="J449" s="62"/>
      <c r="K449" s="53"/>
      <c r="L449" s="53"/>
    </row>
  </sheetData>
  <sheetProtection password="CF7A" sheet="1" objects="1" scenarios="1"/>
  <autoFilter ref="A4:L424"/>
  <mergeCells count="2">
    <mergeCell ref="H3:J3"/>
    <mergeCell ref="A1:L1"/>
  </mergeCells>
  <conditionalFormatting sqref="D5">
    <cfRule type="cellIs" dxfId="0" priority="11" operator="notEqual">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sheetPr>
  <dimension ref="A1:D110"/>
  <sheetViews>
    <sheetView tabSelected="1" zoomScale="80" zoomScaleNormal="80" workbookViewId="0">
      <selection activeCell="K11" sqref="K11"/>
    </sheetView>
  </sheetViews>
  <sheetFormatPr defaultColWidth="9.140625" defaultRowHeight="15" x14ac:dyDescent="0.25"/>
  <cols>
    <col min="1" max="1" width="11.140625" style="14" customWidth="1"/>
    <col min="2" max="2" width="76.85546875" style="14" customWidth="1"/>
    <col min="3" max="3" width="11.42578125" style="27" customWidth="1"/>
    <col min="4" max="4" width="30" style="28" customWidth="1"/>
    <col min="5" max="16384" width="9.140625" style="15"/>
  </cols>
  <sheetData>
    <row r="1" spans="1:4" ht="20.25" x14ac:dyDescent="0.25">
      <c r="A1" s="33" t="s">
        <v>718</v>
      </c>
      <c r="B1" s="33"/>
      <c r="C1" s="33"/>
      <c r="D1" s="33"/>
    </row>
    <row r="3" spans="1:4" ht="57" x14ac:dyDescent="0.25">
      <c r="A3" s="91" t="s">
        <v>713</v>
      </c>
      <c r="B3" s="91" t="s">
        <v>24</v>
      </c>
      <c r="C3" s="91" t="s">
        <v>25</v>
      </c>
      <c r="D3" s="91" t="s">
        <v>714</v>
      </c>
    </row>
    <row r="4" spans="1:4" x14ac:dyDescent="0.25">
      <c r="A4" s="13"/>
      <c r="B4" s="13"/>
      <c r="C4" s="26"/>
      <c r="D4" s="24"/>
    </row>
    <row r="5" spans="1:4" ht="30" x14ac:dyDescent="0.25">
      <c r="A5" s="13" t="s">
        <v>18</v>
      </c>
      <c r="B5" s="13"/>
      <c r="C5" s="36">
        <v>100</v>
      </c>
      <c r="D5" s="36">
        <f>D6+D19+D25+D42+D71+D76+D98</f>
        <v>58.332999999999998</v>
      </c>
    </row>
    <row r="6" spans="1:4" x14ac:dyDescent="0.25">
      <c r="A6" s="18" t="str">
        <f>'Методика оценки'!A6</f>
        <v>К1</v>
      </c>
      <c r="B6" s="18" t="str">
        <f>'Методика оценки'!B6</f>
        <v>Группа критериев 1. Качество образовательного процесса</v>
      </c>
      <c r="C6" s="37">
        <f>'Методика оценки'!D6</f>
        <v>0.2</v>
      </c>
      <c r="D6" s="38">
        <f>SUM(D7:D18)*$C$6</f>
        <v>10</v>
      </c>
    </row>
    <row r="7" spans="1:4" ht="45" x14ac:dyDescent="0.25">
      <c r="A7" s="2" t="str">
        <f>'Методика оценки'!A7</f>
        <v>К1.1.</v>
      </c>
      <c r="B7" s="4" t="str">
        <f>'Методика оценки'!C7</f>
        <v>Количество воспитанников, ставших победителями муниципальных, региональных, всероссийских или международных массовых мероприятий в отчетном году</v>
      </c>
      <c r="C7" s="39">
        <f>'Методика оценки'!D7</f>
        <v>0.05</v>
      </c>
      <c r="D7" s="40">
        <f>(IF('ИД Свод'!D6&lt;='Методика оценки'!$J$8,'Методика оценки'!$E$8,IF('Методика оценки'!$H$9&lt;='ИД Свод'!D6&lt;='Методика оценки'!$J$9,'Методика оценки'!$E$9,IF('ИД Свод'!D6&gt;='Методика оценки'!$H$10,'Методика оценки'!$E$10,'Методика оценки'!$E$9))))*$C$7</f>
        <v>0</v>
      </c>
    </row>
    <row r="8" spans="1:4" ht="30" x14ac:dyDescent="0.25">
      <c r="A8" s="2" t="str">
        <f>'Методика оценки'!A12</f>
        <v>К1.2.</v>
      </c>
      <c r="B8" s="4" t="str">
        <f>'Методика оценки'!C12</f>
        <v xml:space="preserve">Наличие бесплатного дополнительного образования в ДОО в отчетном году
</v>
      </c>
      <c r="C8" s="39">
        <f>'Методика оценки'!D12</f>
        <v>0.1</v>
      </c>
      <c r="D8" s="41">
        <f>(IF('ИД Свод'!D7='Методика оценки'!$H$13,'Методика оценки'!$E$13,IF('ИД Свод'!D7='Методика оценки'!$H$14,'Методика оценки'!$E$14,'Методика оценки'!$E$13)))*$C$8</f>
        <v>0</v>
      </c>
    </row>
    <row r="9" spans="1:4" ht="30" x14ac:dyDescent="0.25">
      <c r="A9" s="2" t="str">
        <f>'Методика оценки'!A15</f>
        <v>К1.3.</v>
      </c>
      <c r="B9" s="4" t="str">
        <f>'Методика оценки'!C15</f>
        <v>Количество разновидностей бесплатных кружков и секций в ДОО в отчетном году</v>
      </c>
      <c r="C9" s="39">
        <f>'Методика оценки'!D15</f>
        <v>0.05</v>
      </c>
      <c r="D9" s="41">
        <f>(IF('ИД Свод'!D8&lt;='Методика оценки'!$J$16,'Методика оценки'!$E$16,IF('Методика оценки'!$H$17&lt;='ИД Свод'!D8&lt;='Методика оценки'!$J$17,'Методика оценки'!$E$17,IF('ИД Свод'!D8&gt;='Методика оценки'!$H$18,'Методика оценки'!$E$18,'Методика оценки'!$E$17))))*$C$9</f>
        <v>0</v>
      </c>
    </row>
    <row r="10" spans="1:4" ht="45" x14ac:dyDescent="0.25">
      <c r="A10" s="2" t="str">
        <f>'Методика оценки'!A22</f>
        <v>К1.4.</v>
      </c>
      <c r="B10" s="4" t="str">
        <f>'Методика оценки'!C22</f>
        <v xml:space="preserve">Доля воспитанников, получающих дополнительное образование бесплатно (в общем числе воспитанников) в отчетном году
</v>
      </c>
      <c r="C10" s="39">
        <f>'Методика оценки'!D22</f>
        <v>0.1</v>
      </c>
      <c r="D10" s="41">
        <f>(IF(('ИД Свод'!D9/'ИД Свод'!D10)*100&lt;='Методика оценки'!$J$24,'Методика оценки'!$E$24,IF('Методика оценки'!$H$25&lt;=('ИД Свод'!D9/'ИД Свод'!D10)*100&lt;='Методика оценки'!$J$25,'Методика оценки'!$E$25,IF(('ИД Свод'!D9/'ИД Свод'!D10)*100&gt;='Методика оценки'!$H$26,'Методика оценки'!$E$26,'Методика оценки'!$E$25))))*$C$10</f>
        <v>0</v>
      </c>
    </row>
    <row r="11" spans="1:4" ht="30" x14ac:dyDescent="0.25">
      <c r="A11" s="2" t="str">
        <f>'Методика оценки'!A35</f>
        <v>К1.5</v>
      </c>
      <c r="B11" s="4" t="str">
        <f>'Методика оценки'!C35</f>
        <v>Количество проведенных в ДОО конкурсов, выставок, открытых уроков, демонстрирующих достижения воспитанников, в отчетном году</v>
      </c>
      <c r="C11" s="39">
        <f>'Методика оценки'!D35</f>
        <v>0.05</v>
      </c>
      <c r="D11" s="41">
        <f>(IF('ИД Свод'!D11&lt;='Методика оценки'!$J$36,'Методика оценки'!$E$36,IF('Методика оценки'!$H$37&lt;='ИД Свод'!D11&lt;='Методика оценки'!$J$37,'Методика оценки'!$E$37,IF('ИД Свод'!D11&gt;='Методика оценки'!$H$38,'Методика оценки'!$E$38,'Методика оценки'!$E$37))))*$C$11</f>
        <v>0</v>
      </c>
    </row>
    <row r="12" spans="1:4" ht="30" x14ac:dyDescent="0.25">
      <c r="A12" s="2" t="str">
        <f>'Методика оценки'!A39</f>
        <v>К1.6</v>
      </c>
      <c r="B12" s="4" t="str">
        <f>'Методика оценки'!C39</f>
        <v>Наличие познавательных мероприятий, проведенных ДОО совместно с родителями воспитанников, в отчетном году</v>
      </c>
      <c r="C12" s="39">
        <f>'Методика оценки'!D39</f>
        <v>0.1</v>
      </c>
      <c r="D12" s="41">
        <f>(IF('ИД Свод'!D12='Методика оценки'!$H$40,'Методика оценки'!$E$40,IF('ИД Свод'!D12='Методика оценки'!$H$41,'Методика оценки'!$E$41,'Методика оценки'!$E$40)))*$C$12</f>
        <v>10</v>
      </c>
    </row>
    <row r="13" spans="1:4" ht="45" x14ac:dyDescent="0.25">
      <c r="A13" s="2" t="str">
        <f>'Методика оценки'!A42</f>
        <v>К1.7</v>
      </c>
      <c r="B13" s="4" t="str">
        <f>'Методика оценки'!C42</f>
        <v>Наличие познавательных мероприятий, проведеннных ДОО совместно с привлеченными партнерскими организациями (сетевая форма реализации образовательных программ), в отчетном году</v>
      </c>
      <c r="C13" s="39">
        <f>'Методика оценки'!D42</f>
        <v>0.1</v>
      </c>
      <c r="D13" s="41">
        <f>(IF('ИД Свод'!D13&lt;='Методика оценки'!$J$43,'Методика оценки'!$E$43,IF('Методика оценки'!$H$44&lt;='ИД Свод'!D13&lt;='Методика оценки'!$J$44,'Методика оценки'!$E$44,IF('ИД Свод'!D13&gt;='Методика оценки'!$H$45,'Методика оценки'!$E$45,'Методика оценки'!$E$44))))*$C$13</f>
        <v>10</v>
      </c>
    </row>
    <row r="14" spans="1:4" ht="30" x14ac:dyDescent="0.25">
      <c r="A14" s="2" t="str">
        <f>'Методика оценки'!A47</f>
        <v>К1.8</v>
      </c>
      <c r="B14" s="16" t="str">
        <f>'Методика оценки'!C47</f>
        <v>Использование в ДОО вариативных форм дошкольного образования в отчетном году</v>
      </c>
      <c r="C14" s="39">
        <f>'Методика оценки'!D47</f>
        <v>0.1</v>
      </c>
      <c r="D14" s="41">
        <f>(IF('ИД Свод'!D14='Методика оценки'!$H$48,'Методика оценки'!$E$48,IF('ИД Свод'!D14='Методика оценки'!$H$49,'Методика оценки'!$E$49,'Методика оценки'!$E$48)))*$C$14</f>
        <v>10</v>
      </c>
    </row>
    <row r="15" spans="1:4" ht="45" x14ac:dyDescent="0.25">
      <c r="A15" s="2" t="str">
        <f>'Методика оценки'!A61</f>
        <v>К1.9</v>
      </c>
      <c r="B15" s="16" t="str">
        <f>'Методика оценки'!C61</f>
        <v>Наличие реализуемых в отчетном году собственных авторских образовательных программ ДОО, отмеченных всероссийскими, окружными, региональными или муниципальными наградами</v>
      </c>
      <c r="C15" s="39">
        <f>'Методика оценки'!D61</f>
        <v>0.1</v>
      </c>
      <c r="D15" s="41">
        <f>(IF('ИД Свод'!D15='Методика оценки'!$H$62,'Методика оценки'!$E$62,IF('ИД Свод'!D15='Методика оценки'!$H$63,'Методика оценки'!$E$63,'Методика оценки'!$E$62)))*$C$15</f>
        <v>10</v>
      </c>
    </row>
    <row r="16" spans="1:4" ht="30" x14ac:dyDescent="0.25">
      <c r="A16" s="2" t="str">
        <f>'Методика оценки'!A66</f>
        <v>К1.10</v>
      </c>
      <c r="B16" s="4" t="str">
        <f>'Методика оценки'!C66</f>
        <v>Использование специализированных методик работы с разновозрастными группами (зафиксированных в образовательной программе ДОО)</v>
      </c>
      <c r="C16" s="39">
        <f>'Методика оценки'!D66</f>
        <v>0.05</v>
      </c>
      <c r="D16" s="41">
        <f>(IF('ИД Свод'!D17='Методика оценки'!$H$67,'Методика оценки'!$E$67,IF('ИД Свод'!D17='Методика оценки'!$H$68,'Методика оценки'!$E$68,'Методика оценки'!$E$67)))*$C$16</f>
        <v>5</v>
      </c>
    </row>
    <row r="17" spans="1:4" ht="60" x14ac:dyDescent="0.25">
      <c r="A17" s="2" t="str">
        <f>'Методика оценки'!A69</f>
        <v>К1.11</v>
      </c>
      <c r="B17" s="4" t="str">
        <f>'Методика оценки'!C69</f>
        <v>Количество предусмотренных ФГОС ДО парциальных программ по развитию детей, реализуемых в ДОО (физическое развитие, художественно-эстетическое развитие, речевое развитие, познавательное развитие,  социально-коммуникативное развитие)</v>
      </c>
      <c r="C17" s="39">
        <f>'Методика оценки'!D69</f>
        <v>0.1</v>
      </c>
      <c r="D17" s="41">
        <f>(IF('ИД Свод'!D18&lt;='Методика оценки'!$J$70,'Методика оценки'!$E$70,IF('Методика оценки'!$H$71&lt;='ИД Свод'!D18&lt;='Методика оценки'!$J$71,'Методика оценки'!$E$71,IF('ИД Свод'!D18&gt;='Методика оценки'!$H$72,'Методика оценки'!$E$72,'Методика оценки'!$E$71))))*$C$17</f>
        <v>5</v>
      </c>
    </row>
    <row r="18" spans="1:4" ht="45" x14ac:dyDescent="0.25">
      <c r="A18" s="2" t="str">
        <f>'Методика оценки'!A75</f>
        <v>К1.12</v>
      </c>
      <c r="B18" s="4" t="str">
        <f>'Методика оценки'!C75</f>
        <v>Наличие системы диагностики развития (знаний, умений, навыков) воспитанников или системы мониторинга достижения воспитанниками  планируемых целевых ориентиров</v>
      </c>
      <c r="C18" s="39">
        <f>'Методика оценки'!D75</f>
        <v>0.1</v>
      </c>
      <c r="D18" s="41">
        <f>(IF('ИД Свод'!D19='Методика оценки'!$H$76,'Методика оценки'!$E$76,IF('ИД Свод'!D19='Методика оценки'!$H$77,'Методика оценки'!$E$77,'Методика оценки'!$E$76)))*$C$18</f>
        <v>0</v>
      </c>
    </row>
    <row r="19" spans="1:4" ht="30" x14ac:dyDescent="0.25">
      <c r="A19" s="17" t="str">
        <f>'Методика оценки'!A78</f>
        <v>К2</v>
      </c>
      <c r="B19" s="18" t="str">
        <f>'Методика оценки'!B78</f>
        <v>Группа критериев 2. Качество услуг по присмотру и уходу за детьми (содержание детей, обеспечение питанием и т.п.)</v>
      </c>
      <c r="C19" s="37">
        <f>'Методика оценки'!D78</f>
        <v>0.15</v>
      </c>
      <c r="D19" s="38">
        <f>SUM(D20:D24)*$C$19</f>
        <v>15</v>
      </c>
    </row>
    <row r="20" spans="1:4" ht="30" x14ac:dyDescent="0.25">
      <c r="A20" s="2" t="str">
        <f>'Методика оценки'!A79</f>
        <v>К2.1.</v>
      </c>
      <c r="B20" s="16" t="str">
        <f>'Методика оценки'!C79</f>
        <v>Среднее количество дней, пропущенных одним воспитанником ДОО по болезни, в отчётном году</v>
      </c>
      <c r="C20" s="39">
        <f>'Методика оценки'!D79</f>
        <v>0.2</v>
      </c>
      <c r="D20" s="41">
        <f>(IF('ИД Свод'!D20/'ИД Свод'!D10&gt;='Методика оценки'!$H$81,'Методика оценки'!$E$81,IF('Методика оценки'!$H$82&lt;='ИД Свод'!D20/'ИД Свод'!D10&lt;='Методика оценки'!$J$82,'Методика оценки'!$E$82,IF('ИД Свод'!D20/'ИД Свод'!D10&lt;='Методика оценки'!$J$83,'Методика оценки'!$E$83,'Методика оценки'!$E$82))))*$C$20</f>
        <v>20</v>
      </c>
    </row>
    <row r="21" spans="1:4" ht="45" x14ac:dyDescent="0.25">
      <c r="A21" s="2" t="str">
        <f>'Методика оценки'!A84</f>
        <v>К2.2.</v>
      </c>
      <c r="B21" s="4" t="str">
        <f>'Методика оценки'!C84</f>
        <v>Количество несчастных случаев, отравлений и травм, полученных воспитанниками во время пребывания в ДОО (на 100 воcпитанников) в отчётном году</v>
      </c>
      <c r="C21" s="39">
        <f>'Методика оценки'!D84</f>
        <v>0.2</v>
      </c>
      <c r="D21" s="41">
        <f>(IF((('ИД Свод'!D21/'ИД Свод'!D10)*100)&gt;='Методика оценки'!$H$86,'Методика оценки'!$E$86,IF('Методика оценки'!$H$87&lt;=(('ИД Свод'!D21/'ИД Свод'!D10)*100)&lt;='Методика оценки'!$J$87,'Методика оценки'!$E$87,IF((('ИД Свод'!D21/'ИД Свод'!D10)*100)&lt;='Методика оценки'!$J$88,'Методика оценки'!$E$88,'Методика оценки'!$E$87))))*$C$21</f>
        <v>20</v>
      </c>
    </row>
    <row r="22" spans="1:4" x14ac:dyDescent="0.25">
      <c r="A22" s="19" t="str">
        <f>'Методика оценки'!A97</f>
        <v>К2.3.</v>
      </c>
      <c r="B22" s="16" t="str">
        <f>'Методика оценки'!C97</f>
        <v>Наличие сторожа (охранника) в дневное время</v>
      </c>
      <c r="C22" s="39">
        <f>'Методика оценки'!D97</f>
        <v>0.2</v>
      </c>
      <c r="D22" s="41">
        <f>(IF('ИД Свод'!D22='Методика оценки'!$H$98,'Методика оценки'!$E$98,IF('ИД Свод'!D22='Методика оценки'!$H$99,'Методика оценки'!$E$99,'Методика оценки'!$E$98)))*$C$22</f>
        <v>20</v>
      </c>
    </row>
    <row r="23" spans="1:4" x14ac:dyDescent="0.25">
      <c r="A23" s="19" t="str">
        <f>'Методика оценки'!A100</f>
        <v>К2.4.</v>
      </c>
      <c r="B23" s="16" t="str">
        <f>'Методика оценки'!C100</f>
        <v>Доля воспитанников, прошедших диспансеризацию в отчётном году</v>
      </c>
      <c r="C23" s="39">
        <f>'Методика оценки'!D100</f>
        <v>0.2</v>
      </c>
      <c r="D23" s="41">
        <f>(IF((('ИД Свод'!D23/'ИД Свод'!D10)*100)&lt;='Методика оценки'!$J$102,'Методика оценки'!$E$102,IF('Методика оценки'!$H$103&lt;=(('ИД Свод'!D23/'ИД Свод'!D10)*100)&lt;='Методика оценки'!$J$103,'Методика оценки'!$E$103,IF((('ИД Свод'!D23/'ИД Свод'!D10))*100&gt;='Методика оценки'!$H$104,'Методика оценки'!$E$104,'Методика оценки'!$E$103))))*$C$23</f>
        <v>20</v>
      </c>
    </row>
    <row r="24" spans="1:4" ht="30" x14ac:dyDescent="0.25">
      <c r="A24" s="19" t="str">
        <f>'Методика оценки'!A105</f>
        <v>К2.5.</v>
      </c>
      <c r="B24" s="16" t="str">
        <f>'Методика оценки'!C105</f>
        <v>Ведение индивидуальных карт психофизического здоровья детей психологом и медицинскими работниками</v>
      </c>
      <c r="C24" s="39">
        <f>'Методика оценки'!D105</f>
        <v>0.2</v>
      </c>
      <c r="D24" s="41">
        <f>(IF('ИД Свод'!D24='Методика оценки'!$H$106,'Методика оценки'!$E$106,IF('ИД Свод'!D24='Методика оценки'!$H$107,'Методика оценки'!$E$107,'Методика оценки'!$E$106)))*$C$24</f>
        <v>20</v>
      </c>
    </row>
    <row r="25" spans="1:4" ht="45" x14ac:dyDescent="0.25">
      <c r="A25" s="17" t="str">
        <f>'Методика оценки'!A108</f>
        <v>К3</v>
      </c>
      <c r="B25" s="17" t="str">
        <f>'Методика оценки'!B108</f>
        <v>Группа критериев 3. Обеспеченность кадровыми ресурсами (преподавательский состав, административно-управленческий состав, вспомогательный персонал и т.п.)</v>
      </c>
      <c r="C25" s="37">
        <f>'Методика оценки'!D108</f>
        <v>0.2</v>
      </c>
      <c r="D25" s="38">
        <f>SUM(D26:D41)*$C$25</f>
        <v>7.6000000000000005</v>
      </c>
    </row>
    <row r="26" spans="1:4" ht="45" x14ac:dyDescent="0.25">
      <c r="A26" s="16" t="str">
        <f>'Методика оценки'!A109</f>
        <v>К3.1.</v>
      </c>
      <c r="B26" s="16" t="str">
        <f>'Методика оценки'!C109</f>
        <v>Соотношение количества педагогических работников, педагогический стаж работы которых составляет до 5 лет, и количества педагогических работников, педагогический стаж работы которых составляет более 30 лет, в отчётном году</v>
      </c>
      <c r="C26" s="39">
        <f>'Методика оценки'!D109</f>
        <v>0.02</v>
      </c>
      <c r="D26" s="41">
        <f>IF((('ИД Свод'!D26/'ИД Свод'!D25)*100)&lt;= 'Методика оценки'!$J$111, 'Методика оценки'!$E$111,IF(AND((('ИД Свод'!D26/'ИД Свод'!D25)*100)&gt;= 'Методика оценки'!$H$112,(('ИД Свод'!D26/'ИД Свод'!D25)*100)&lt;= 'Методика оценки'!$J$112), 'Методика оценки'!$E$112,IF(AND((('ИД Свод'!D26/'ИД Свод'!D25)*100)&gt;= 'Методика оценки'!$H$113, (('ИД Свод'!D26/'ИД Свод'!D25)*100)&lt;= 'Методика оценки'!$J$113), 'Методика оценки'!$E$113,IF(AND((('ИД Свод'!D26/'ИД Свод'!D25)*100)&gt;= 'Методика оценки'!$H$114, (('ИД Свод'!D26/'ИД Свод'!D25)*100)&lt;= 'Методика оценки'!$J$114), 'Методика оценки'!$E$114,IF((('ИД Свод'!D26/'ИД Свод'!D25)*100)&gt;= 'Методика оценки'!$H$115, 'Методика оценки'!$E$115,"ошибка")))))*$C$26</f>
        <v>0</v>
      </c>
    </row>
    <row r="27" spans="1:4" ht="45" x14ac:dyDescent="0.25">
      <c r="A27" s="16" t="str">
        <f>'Методика оценки'!A116</f>
        <v>К3.2.</v>
      </c>
      <c r="B27" s="16" t="str">
        <f>'Методика оценки'!C116</f>
        <v>Доля педагогических работников ДОО, имеющих высшее образование педагогической направленности (от общего количества педагогических работников), в отчётном году</v>
      </c>
      <c r="C27" s="39">
        <f>'Методика оценки'!D116</f>
        <v>0.08</v>
      </c>
      <c r="D27" s="40">
        <f>(IF(('ИД Свод'!D27/'ИД Свод'!D28)*100&lt;='Методика оценки'!$J$118,'Методика оценки'!$E$118,IF('Методика оценки'!$H$119&lt;=('ИД Свод'!D27/'ИД Свод'!D28)*100&lt;='Методика оценки'!$J$119,'Методика оценки'!$E$119,IF(('ИД Свод'!D27/'ИД Свод'!D28)*100&gt;='Методика оценки'!$H$120,'Методика оценки'!$E$120,'Методика оценки'!$E$119))))*$C$27</f>
        <v>4</v>
      </c>
    </row>
    <row r="28" spans="1:4" ht="45" x14ac:dyDescent="0.25">
      <c r="A28" s="16" t="str">
        <f>'Методика оценки'!A121</f>
        <v>К3.3.</v>
      </c>
      <c r="B28" s="16" t="str">
        <f>'Методика оценки'!C121</f>
        <v>Количество педагогических работников, которым по результатам аттестации были присвоены высшая и первая квалификационные категории (от общего количества педагогических работников ДОО)</v>
      </c>
      <c r="C28" s="39">
        <f>'Методика оценки'!D121</f>
        <v>0.04</v>
      </c>
      <c r="D28" s="40">
        <f>(IF('ИД Свод'!D29='Методика оценки'!$J$123,'Методика оценки'!$E$123,IF('Методика оценки'!$H$124&lt;='ИД Свод'!D29&lt;='Методика оценки'!$J$124,'Методика оценки'!$E$124,IF('ИД Свод'!D29&gt;='Методика оценки'!$H$125,'Методика оценки'!$E$125,'Методика оценки'!$E$124))))*$C$28</f>
        <v>0</v>
      </c>
    </row>
    <row r="29" spans="1:4" ht="60" x14ac:dyDescent="0.25">
      <c r="A29" s="16" t="str">
        <f>'Методика оценки'!A126</f>
        <v>К3.4.</v>
      </c>
      <c r="B29" s="16" t="str">
        <f>'Методика оценки'!C126</f>
        <v>Доля педагогических работников ДОО, прошедших за последние 5 лет повышение квалификации/профессиональную переподготовку по профилю педагогической деятельности деятельности (в общей численности педагогических работников), по состоянию на отчётный год</v>
      </c>
      <c r="C29" s="39">
        <f>'Методика оценки'!D126</f>
        <v>0.1</v>
      </c>
      <c r="D29" s="41">
        <f>(IF(('ИД Свод'!D30/'ИД Свод'!D28)*100&lt;='Методика оценки'!$J$128,'Методика оценки'!$E$128,IF('Методика оценки'!$H$129&lt;=('ИД Свод'!D30/'ИД Свод'!D28)*100&lt;='Методика оценки'!$J$129,'Методика оценки'!$E$129,IF(('ИД Свод'!D30/'ИД Свод'!D28)*100&gt;='Методика оценки'!$H$130,'Методика оценки'!$E$130,'Методика оценки'!$E$129))))*$C$29</f>
        <v>5</v>
      </c>
    </row>
    <row r="30" spans="1:4" ht="45" x14ac:dyDescent="0.25">
      <c r="A30" s="16" t="str">
        <f>'Методика оценки'!A131</f>
        <v>К3.5.</v>
      </c>
      <c r="B30" s="16" t="str">
        <f>'Методика оценки'!C131</f>
        <v>Доля педагогических работников ДОО, прошедших повышение квалификации по применению в образовательном процессе ФГОСов (в общей численности педагогических работников), по состоянию на отчётный год</v>
      </c>
      <c r="C30" s="39">
        <f>'Методика оценки'!D131</f>
        <v>0.08</v>
      </c>
      <c r="D30" s="40">
        <f>(IF(('ИД Свод'!D31/'ИД Свод'!D28)*100&lt;='Методика оценки'!$J$133,'Методика оценки'!$E$133,IF('Методика оценки'!$H$134&lt;=('ИД Свод'!D31/'ИД Свод'!D28)*100&lt;='Методика оценки'!$J$134,'Методика оценки'!$E$134,IF(('ИД Свод'!D31/'ИД Свод'!D28)*100&gt;='Методика оценки'!$H$135,'Методика оценки'!$E$135,'Методика оценки'!$E$134))))*$C$30</f>
        <v>4</v>
      </c>
    </row>
    <row r="31" spans="1:4" ht="135" x14ac:dyDescent="0.25">
      <c r="A31" s="16" t="str">
        <f>'Методика оценки'!A136</f>
        <v>К3.6.</v>
      </c>
      <c r="B31" s="16" t="str">
        <f>'Методика оценки'!C136</f>
        <v>Количество педагогических работников, имеющих награды и поощрения, почетные звания, ведомственные знаки отличия (К примеру, «Заслуженный учитель Российской Федерации», «Народный учитель Российской Федерации», «Заслуженный преподаватель», «Заслуженный работник профтехобразования», «Заслуженный мастер профтехобразования», «Заслуженный тренер», «Заслуженный работник физической культуры», «Заслуженный мастер спорта», «Заслуженный работник культуры», «Заслуженный деятель искусств», «Народный врач», «Отличник народного образования», «Почетный работник общего образования Российской Федерации»)</v>
      </c>
      <c r="C31" s="39">
        <f>'Методика оценки'!D136</f>
        <v>0.06</v>
      </c>
      <c r="D31" s="40">
        <f>(IF('ИД Свод'!D32&lt;='Методика оценки'!$J$137,'Методика оценки'!$E$137,IF('Методика оценки'!$H$138&lt;='ИД Свод'!D32&lt;='Методика оценки'!$J$138,'Методика оценки'!$E$138,IF('ИД Свод'!D32&gt;='Методика оценки'!$H$139,'Методика оценки'!$E$139,'Методика оценки'!$E$138))))*$C$31</f>
        <v>0</v>
      </c>
    </row>
    <row r="32" spans="1:4" ht="45" x14ac:dyDescent="0.25">
      <c r="A32" s="16" t="str">
        <f>'Методика оценки'!A140</f>
        <v>К3.7.</v>
      </c>
      <c r="B32" s="16" t="str">
        <f>'Методика оценки'!C140</f>
        <v xml:space="preserve">Количество педагогов, являющихся победителями, призерами (лауреатами) конкурсов всероссийского (к примеру, ВКПМ "Воспитатель года"), окружного, регионального, муниципального уровней </v>
      </c>
      <c r="C32" s="39">
        <f>'Методика оценки'!D140</f>
        <v>0.06</v>
      </c>
      <c r="D32" s="40">
        <f>(IF('ИД Свод'!D33&lt;='Методика оценки'!$J$141,'Методика оценки'!$E$141,IF('Методика оценки'!$H$142&lt;='ИД Свод'!D33&lt;='Методика оценки'!$J$142,'Методика оценки'!$E$142,IF('ИД Свод'!D33&gt;='Методика оценки'!$H$143,'Методика оценки'!$E$143,'Методика оценки'!$E$142))))*$C$32</f>
        <v>0</v>
      </c>
    </row>
    <row r="33" spans="1:4" ht="30" x14ac:dyDescent="0.25">
      <c r="A33" s="16" t="str">
        <f>'Методика оценки'!A144</f>
        <v>К3.8.</v>
      </c>
      <c r="B33" s="16" t="str">
        <f>'Методика оценки'!C144</f>
        <v>Доля открытых вакансий педагогических работников от общего числа педагогических ставок в ДОО</v>
      </c>
      <c r="C33" s="39">
        <f>'Методика оценки'!D144</f>
        <v>0.04</v>
      </c>
      <c r="D33" s="40">
        <f>(IF(('ИД Свод'!D34/'ИД Свод'!D35)*100&gt;='Методика оценки'!$H$146,'Методика оценки'!$E$146,IF('Методика оценки'!$H$147&lt;=('ИД Свод'!D34/'ИД Свод'!D35)*100&lt;='Методика оценки'!$J$147,'Методика оценки'!$E$147,IF(('ИД Свод'!D34/'ИД Свод'!D35)*100&lt;='Методика оценки'!$J$148,'Методика оценки'!$E$148,'Методика оценки'!$E$147))))*$C$33</f>
        <v>4</v>
      </c>
    </row>
    <row r="34" spans="1:4" ht="30" x14ac:dyDescent="0.25">
      <c r="A34" s="16" t="str">
        <f>'Методика оценки'!A149</f>
        <v>К3.9.</v>
      </c>
      <c r="B34" s="16" t="str">
        <f>'Методика оценки'!C149</f>
        <v>Количество педагогических работников ДОО, уволившихся в отчётном году по собственному желанию (за исключением лиц пенсионного возраста)</v>
      </c>
      <c r="C34" s="39">
        <f>'Методика оценки'!D149</f>
        <v>0.06</v>
      </c>
      <c r="D34" s="41">
        <f>(IF('ИД Свод'!D36&lt;='Методика оценки'!$J$150,'Методика оценки'!$E$150,IF('Методика оценки'!$H$151&lt;='ИД Свод'!D36&lt;='Методика оценки'!$J$151,'Методика оценки'!$E$151,IF('ИД Свод'!D36&gt;='Методика оценки'!$H$152,'Методика оценки'!$E$152,'Методика оценки'!$E$151))))*$C$34</f>
        <v>3</v>
      </c>
    </row>
    <row r="35" spans="1:4" x14ac:dyDescent="0.25">
      <c r="A35" s="16" t="str">
        <f>'Методика оценки'!A153</f>
        <v>К3.10.</v>
      </c>
      <c r="B35" s="16" t="str">
        <f>'Методика оценки'!C153</f>
        <v>Обеспеченность ДОО воспитателями:</v>
      </c>
      <c r="C35" s="39">
        <f>'Методика оценки'!D153</f>
        <v>0.1</v>
      </c>
      <c r="D35" s="41">
        <f>(IF(('ИД Свод'!D37/('ИД Свод'!D39*0.183 +'ИД Свод'!D41*0.122+'ИД Свод'!D43*0.095))&lt;='Методика оценки'!$J$154,'Методика оценки'!$E$154,IF('Методика оценки'!$H$155&lt;=('ИД Свод'!D37/('ИД Свод'!D39*0.183 +'ИД Свод'!D41*0.122+'ИД Свод'!D43*0.095))&lt;='Методика оценки'!$J$155,'Методика оценки'!$E$155,IF(('ИД Свод'!D37/('ИД Свод'!D39*0.183 +'ИД Свод'!D41*0.122+'ИД Свод'!D43*0.095))&gt;='Методика оценки'!$H$156,'Методика оценки'!$E$156,'Методика оценки'!$E$155))))*$C$35</f>
        <v>5</v>
      </c>
    </row>
    <row r="36" spans="1:4" x14ac:dyDescent="0.25">
      <c r="A36" s="16" t="str">
        <f>'Методика оценки'!A172</f>
        <v>К3.11.</v>
      </c>
      <c r="B36" s="16" t="str">
        <f>'Методика оценки'!C172</f>
        <v>Обеспеченность ДОО помощниками воспитателей:</v>
      </c>
      <c r="C36" s="39">
        <f>'Методика оценки'!D172</f>
        <v>0.08</v>
      </c>
      <c r="D36" s="41">
        <f>(IF(('ИД Свод'!D44/('ИД Свод'!D39*0.165+'ИД Свод'!D41*0.11+'ИД Свод'!D43*0.0825))&lt;='Методика оценки'!$J$173,'Методика оценки'!$E$173,IF('Методика оценки'!$H$174&lt;=('ИД Свод'!D44/('ИД Свод'!D39*0.165+'ИД Свод'!D41*0.11+'ИД Свод'!D43*0.0825))&lt;='Методика оценки'!$J$174,'Методика оценки'!$E$174,IF(('ИД Свод'!D44/('ИД Свод'!D39*0.165+'ИД Свод'!D41*0.11+'ИД Свод'!D43*0.0825))&gt;='Методика оценки'!$H$175,'Методика оценки'!$E$175,'Методика оценки'!$E$174))))*$C$36</f>
        <v>4</v>
      </c>
    </row>
    <row r="37" spans="1:4" x14ac:dyDescent="0.25">
      <c r="A37" s="16" t="str">
        <f>'Методика оценки'!A191</f>
        <v>К3.12.</v>
      </c>
      <c r="B37" s="16" t="str">
        <f>'Методика оценки'!C191</f>
        <v>Обеспеченность ДОО педагогами-психологами</v>
      </c>
      <c r="C37" s="39">
        <f>'Методика оценки'!D191</f>
        <v>0.06</v>
      </c>
      <c r="D37" s="41">
        <f>(IF(('ИД Свод'!D48/('ИД Свод'!D39*0.0083+'ИД Свод'!D41*0.11+'ИД Свод'!D43*0.0042))&lt;='Методика оценки'!$J$192,'Методика оценки'!$E$192,IF('Методика оценки'!$H$193&lt;=('ИД Свод'!D48/('ИД Свод'!D39*0.0083+'ИД Свод'!D41*0.11+'ИД Свод'!D43*0.0042))&lt;='Методика оценки'!$J$193,'Методика оценки'!$E$193,IF(('ИД Свод'!D48/('ИД Свод'!D39*0.0083+'ИД Свод'!D41*0.11+'ИД Свод'!D43*0.0042))&gt;='Методика оценки'!$H$194,'Методика оценки'!$E$194,'Методика оценки'!$E$193))))*$C$37</f>
        <v>0</v>
      </c>
    </row>
    <row r="38" spans="1:4" x14ac:dyDescent="0.25">
      <c r="A38" s="16" t="str">
        <f>'Методика оценки'!A201</f>
        <v>К3.13.</v>
      </c>
      <c r="B38" s="16" t="str">
        <f>'Методика оценки'!C201</f>
        <v>Обеспеченность ДОО учителями-логопедами</v>
      </c>
      <c r="C38" s="39">
        <f>'Методика оценки'!D201</f>
        <v>0.06</v>
      </c>
      <c r="D38" s="41">
        <f>(IF('ИД Свод'!D49='Методика оценки'!$H$202,'Методика оценки'!$E$202,IF('ИД Свод'!D49='Методика оценки'!$H$203,'Методика оценки'!$E$203,'Методика оценки'!$E$202)))*$C$38</f>
        <v>0</v>
      </c>
    </row>
    <row r="39" spans="1:4" x14ac:dyDescent="0.25">
      <c r="A39" s="16" t="str">
        <f>'Методика оценки'!A204</f>
        <v>К3.14.</v>
      </c>
      <c r="B39" s="16" t="str">
        <f>'Методика оценки'!C204</f>
        <v>Обеспеченность ДОО музыкальными руководителями</v>
      </c>
      <c r="C39" s="39">
        <f>'Методика оценки'!D204</f>
        <v>0.06</v>
      </c>
      <c r="D39" s="41">
        <f>(IF(('ИД Свод'!D52/('ИД Свод'!D41*0.017+'ИД Свод'!D43*0.0125))&lt;='Методика оценки'!$J$205,'Методика оценки'!$E$205,IF('Методика оценки'!$H$206&lt;=('ИД Свод'!D52/('ИД Свод'!D41*0.017+'ИД Свод'!D43*0.0125))&lt;='Методика оценки'!$J$206,'Методика оценки'!$E$206,IF(('ИД Свод'!D52/('ИД Свод'!D41*0.017+'ИД Свод'!D43*0.0125))&gt;='Методика оценки'!$H$207,'Методика оценки'!$E$207,'Методика оценки'!$E$206))))*$C$39</f>
        <v>3</v>
      </c>
    </row>
    <row r="40" spans="1:4" x14ac:dyDescent="0.25">
      <c r="A40" s="16" t="str">
        <f>'Методика оценки'!A208</f>
        <v>К3.15.</v>
      </c>
      <c r="B40" s="16" t="str">
        <f>'Методика оценки'!C208</f>
        <v>Обеспеченность ДОО инструкторами по физкультуре</v>
      </c>
      <c r="C40" s="39">
        <f>'Методика оценки'!D208</f>
        <v>0.06</v>
      </c>
      <c r="D40" s="41">
        <f>(IF('ИД Свод'!D53/('ИД Свод'!D43*0.00625)&lt;='Методика оценки'!$J$209,'Методика оценки'!$E$209,IF('Методика оценки'!$H$210&lt;='ИД Свод'!D53/('ИД Свод'!D43*0.00625)&lt;='Методика оценки'!$J$210,'Методика оценки'!$E$210,IF('ИД Свод'!D53/('ИД Свод'!D43*0.00625)&gt;='Методика оценки'!$H$211,'Методика оценки'!$E$211,'Методика оценки'!$E$210))))*$C$40</f>
        <v>6</v>
      </c>
    </row>
    <row r="41" spans="1:4" x14ac:dyDescent="0.25">
      <c r="A41" s="16" t="str">
        <f>'Методика оценки'!A212</f>
        <v>К3.16.</v>
      </c>
      <c r="B41" s="16" t="str">
        <f>'Методика оценки'!C212</f>
        <v>Количество воспитанников в расчете на одного медицинского работника</v>
      </c>
      <c r="C41" s="39">
        <f>'Методика оценки'!D212</f>
        <v>0.04</v>
      </c>
      <c r="D41" s="41">
        <f>(IF((('ИД Свод'!D10/'ИД Свод'!D54))&lt;='Методика оценки'!$J$214,'Методика оценки'!$E$214,IF('Методика оценки'!$H$215&lt;=(('ИД Свод'!D10/'ИД Свод'!D54))&lt;='Методика оценки'!$J$215,'Методика оценки'!$E$215,IF((('ИД Свод'!D10/'ИД Свод'!D54))&gt;='Методика оценки'!$H$216,'Методика оценки'!$E$216,'Методика оценки'!$E$215))))*$C$41</f>
        <v>0</v>
      </c>
    </row>
    <row r="42" spans="1:4" ht="45" x14ac:dyDescent="0.25">
      <c r="A42" s="17" t="str">
        <f>'Методика оценки'!A217</f>
        <v>К4</v>
      </c>
      <c r="B42" s="17" t="str">
        <f>'Методика оценки'!B217</f>
        <v>Группа критериев 4. Обеспеченность материально-техническими ресурсами (оснащение основных помещений, прилегающих участков игровым и техническим оборудованием, методическое обеспечение и т.п.).</v>
      </c>
      <c r="C42" s="37">
        <f>'Методика оценки'!D217</f>
        <v>0.2</v>
      </c>
      <c r="D42" s="38">
        <f>SUM(D43:D70)*$C$42</f>
        <v>13.4</v>
      </c>
    </row>
    <row r="43" spans="1:4" ht="30" x14ac:dyDescent="0.25">
      <c r="A43" s="16" t="str">
        <f>'Методика оценки'!A218</f>
        <v>К4.1.</v>
      </c>
      <c r="B43" s="16" t="str">
        <f>'Методика оценки'!C218</f>
        <v>Количество нештатных и аварийных ситуаций техногенного характера, возникших на территории ДОО (пожар, обрушение конструкций и т.п.)</v>
      </c>
      <c r="C43" s="39">
        <f>'Методика оценки'!D218</f>
        <v>0.03</v>
      </c>
      <c r="D43" s="40">
        <f>(IF('ИД Свод'!D55&gt;'Методика оценки'!$H$220,'Методика оценки'!$E$219,'Методика оценки'!$E$220))*$C$43</f>
        <v>3</v>
      </c>
    </row>
    <row r="44" spans="1:4" x14ac:dyDescent="0.25">
      <c r="A44" s="16" t="str">
        <f>'Методика оценки'!A221</f>
        <v>К4.2.</v>
      </c>
      <c r="B44" s="16" t="str">
        <f>'Методика оценки'!C221</f>
        <v xml:space="preserve">Наличие системы водоснабжения </v>
      </c>
      <c r="C44" s="39">
        <f>'Методика оценки'!D221</f>
        <v>0.03</v>
      </c>
      <c r="D44" s="40">
        <f>(IF('ИД Свод'!D56='Методика оценки'!$H$222,'Методика оценки'!$E$222,IF('ИД Свод'!D56='Методика оценки'!$H$223,'Методика оценки'!$E$223,'Методика оценки'!$E$222)))*$C$44</f>
        <v>3</v>
      </c>
    </row>
    <row r="45" spans="1:4" x14ac:dyDescent="0.25">
      <c r="A45" s="16" t="str">
        <f>'Методика оценки'!A224</f>
        <v>К4.3.</v>
      </c>
      <c r="B45" s="16" t="str">
        <f>'Методика оценки'!C224</f>
        <v>Наличие системы центрального отопления</v>
      </c>
      <c r="C45" s="39">
        <f>'Методика оценки'!D224</f>
        <v>0.03</v>
      </c>
      <c r="D45" s="40">
        <f>(IF('ИД Свод'!D57='Методика оценки'!$H$225,'Методика оценки'!$E$225,IF('ИД Свод'!D57='Методика оценки'!$H$226,'Методика оценки'!$E$226,'Методика оценки'!$E$225)))*$C$45</f>
        <v>3</v>
      </c>
    </row>
    <row r="46" spans="1:4" x14ac:dyDescent="0.25">
      <c r="A46" s="16" t="str">
        <f>'Методика оценки'!A227</f>
        <v>К4.4.</v>
      </c>
      <c r="B46" s="16" t="str">
        <f>'Методика оценки'!C227</f>
        <v>Наличие канализации</v>
      </c>
      <c r="C46" s="39">
        <f>'Методика оценки'!D227</f>
        <v>0.03</v>
      </c>
      <c r="D46" s="40">
        <f>(IF('ИД Свод'!D58='Методика оценки'!$H$228,'Методика оценки'!$E$228,IF('ИД Свод'!D58='Методика оценки'!$H$229,'Методика оценки'!$E$229,'Методика оценки'!$E$228)))*$C$46</f>
        <v>3</v>
      </c>
    </row>
    <row r="47" spans="1:4" x14ac:dyDescent="0.25">
      <c r="A47" s="16" t="str">
        <f>'Методика оценки'!A230</f>
        <v>К4.5.</v>
      </c>
      <c r="B47" s="16" t="str">
        <f>'Методика оценки'!C230</f>
        <v>Тип здания, в котором располагается ДОО</v>
      </c>
      <c r="C47" s="39">
        <f>'Методика оценки'!D230</f>
        <v>0.06</v>
      </c>
      <c r="D47" s="40">
        <f>(IF('ИД Свод'!D59='Методика оценки'!$H$233,'Методика оценки'!$E$233,'Методика оценки'!$E$232))*$C$47</f>
        <v>6</v>
      </c>
    </row>
    <row r="48" spans="1:4" x14ac:dyDescent="0.25">
      <c r="A48" s="16" t="str">
        <f>'Методика оценки'!A234</f>
        <v>К4.6.</v>
      </c>
      <c r="B48" s="16" t="str">
        <f>'Методика оценки'!C234</f>
        <v>Состояние здания ДОО (аварийное или нет)</v>
      </c>
      <c r="C48" s="39">
        <f>'Методика оценки'!D234</f>
        <v>0.03</v>
      </c>
      <c r="D48" s="40">
        <f>(IF('ИД Свод'!D60='Методика оценки'!$H$235,'Методика оценки'!$E$235,IF('ИД Свод'!D60='Методика оценки'!$H$236,'Методика оценки'!$E$236,'Методика оценки'!$E$235)))*$C$48</f>
        <v>3</v>
      </c>
    </row>
    <row r="49" spans="1:4" x14ac:dyDescent="0.25">
      <c r="A49" s="16" t="str">
        <f>'Методика оценки'!A237</f>
        <v>К4.7.</v>
      </c>
      <c r="B49" s="16" t="str">
        <f>'Методика оценки'!C237</f>
        <v>Необходимость проведения в здании ДОО капитального ремонта</v>
      </c>
      <c r="C49" s="39">
        <f>'Методика оценки'!D237</f>
        <v>0.03</v>
      </c>
      <c r="D49" s="40">
        <f>(IF('ИД Свод'!D61='Методика оценки'!$H$238,'Методика оценки'!$E$238,IF('ИД Свод'!D61='Методика оценки'!$H$239,'Методика оценки'!$E$239,'Методика оценки'!$E$238)))*$C$49</f>
        <v>3</v>
      </c>
    </row>
    <row r="50" spans="1:4" x14ac:dyDescent="0.25">
      <c r="A50" s="16" t="str">
        <f>'Методика оценки'!A240</f>
        <v>К4.8.</v>
      </c>
      <c r="B50" s="16" t="str">
        <f>'Методика оценки'!C240</f>
        <v>Наличие тревожной кнопки или другой охранной сигнализации</v>
      </c>
      <c r="C50" s="39">
        <f>'Методика оценки'!D240</f>
        <v>0.03</v>
      </c>
      <c r="D50" s="40">
        <f>(IF('ИД Свод'!D62='Методика оценки'!$H$241,'Методика оценки'!$E$241,IF('ИД Свод'!D62='Методика оценки'!$H$242,'Методика оценки'!$E$242,'Методика оценки'!$E$241)))*$C$50</f>
        <v>3</v>
      </c>
    </row>
    <row r="51" spans="1:4" x14ac:dyDescent="0.25">
      <c r="A51" s="16" t="str">
        <f>'Методика оценки'!A243</f>
        <v>К4.9.</v>
      </c>
      <c r="B51" s="16" t="str">
        <f>'Методика оценки'!C243</f>
        <v>Наличие работающей пожарной сигнализации</v>
      </c>
      <c r="C51" s="39">
        <f>'Методика оценки'!D240</f>
        <v>0.03</v>
      </c>
      <c r="D51" s="40">
        <f>(IF('ИД Свод'!D63='Методика оценки'!$H$244,'Методика оценки'!$E$244,IF('ИД Свод'!D63='Методика оценки'!$H$245,'Методика оценки'!$E$245,'Методика оценки'!$E$244)))*$C$51</f>
        <v>3</v>
      </c>
    </row>
    <row r="52" spans="1:4" x14ac:dyDescent="0.25">
      <c r="A52" s="16" t="str">
        <f>'Методика оценки'!A246</f>
        <v>К4.10.</v>
      </c>
      <c r="B52" s="16" t="str">
        <f>'Методика оценки'!C246</f>
        <v>Наличие противопожарного оборудования</v>
      </c>
      <c r="C52" s="39">
        <f>'Методика оценки'!D246</f>
        <v>0.03</v>
      </c>
      <c r="D52" s="40">
        <f>(IF('ИД Свод'!D64='Методика оценки'!$H$247,'Методика оценки'!$E$247,IF('ИД Свод'!D64='Методика оценки'!$H$248,'Методика оценки'!$E$248,'Методика оценки'!$E$247)))*$C$52</f>
        <v>3</v>
      </c>
    </row>
    <row r="53" spans="1:4" x14ac:dyDescent="0.25">
      <c r="A53" s="16" t="str">
        <f>'Методика оценки'!A249</f>
        <v>К4.11.</v>
      </c>
      <c r="B53" s="16" t="str">
        <f>'Методика оценки'!C249</f>
        <v>Наличие системы видеонаблюдения</v>
      </c>
      <c r="C53" s="39">
        <f>'Методика оценки'!D249</f>
        <v>0.03</v>
      </c>
      <c r="D53" s="40">
        <f>(IF('ИД Свод'!D65='Методика оценки'!$H$250,'Методика оценки'!$E$250,IF('ИД Свод'!D65='Методика оценки'!$H$251,'Методика оценки'!$E$251,'Методика оценки'!$E$250)))*$C$53</f>
        <v>3</v>
      </c>
    </row>
    <row r="54" spans="1:4" x14ac:dyDescent="0.25">
      <c r="A54" s="16" t="str">
        <f>'Методика оценки'!A252</f>
        <v>К4.12.</v>
      </c>
      <c r="B54" s="16" t="str">
        <f>'Методика оценки'!C252</f>
        <v>Количество персональных компьютеров, доступных для использования детьми</v>
      </c>
      <c r="C54" s="39">
        <f>'Методика оценки'!D252</f>
        <v>0.02</v>
      </c>
      <c r="D54" s="41">
        <f>(IF('ИД Свод'!D66&lt;='Методика оценки'!$J$253,'Методика оценки'!$E$253,IF('Методика оценки'!$H$254&lt;='ИД Свод'!D66&lt;='Методика оценки'!$J$254,'Методика оценки'!$E$254,IF('ИД Свод'!D66&gt;='Методика оценки'!$H$255,'Методика оценки'!$E$255,'Методика оценки'!$E$254))))*$C$54</f>
        <v>1</v>
      </c>
    </row>
    <row r="55" spans="1:4" x14ac:dyDescent="0.25">
      <c r="A55" s="16" t="str">
        <f>'Методика оценки'!A256</f>
        <v>К4.13.</v>
      </c>
      <c r="B55" s="16" t="str">
        <f>'Методика оценки'!C256</f>
        <v>Наличие периметрального ограждения территории ДОО, освещение территории</v>
      </c>
      <c r="C55" s="39">
        <f>'Методика оценки'!D256</f>
        <v>0.03</v>
      </c>
      <c r="D55" s="41">
        <f>(IF('ИД Свод'!D67='Методика оценки'!$H$257,'Методика оценки'!$E$257,IF('ИД Свод'!D67='Методика оценки'!$H$258,'Методика оценки'!$E$258,'Методика оценки'!$E$257)))*$C$55</f>
        <v>3</v>
      </c>
    </row>
    <row r="56" spans="1:4" x14ac:dyDescent="0.25">
      <c r="A56" s="16" t="str">
        <f>'Методика оценки'!A259</f>
        <v>К4.14.</v>
      </c>
      <c r="B56" s="16" t="str">
        <f>'Методика оценки'!C259</f>
        <v>Наличие прогулочной площадки</v>
      </c>
      <c r="C56" s="39">
        <f>'Методика оценки'!D259</f>
        <v>0.03</v>
      </c>
      <c r="D56" s="41">
        <f>(IF('ИД Свод'!D68='Методика оценки'!$H$260,'Методика оценки'!$E$260,IF('ИД Свод'!D68='Методика оценки'!$H$261,'Методика оценки'!$E$261,'Методика оценки'!$E$260)))*$C$56</f>
        <v>3</v>
      </c>
    </row>
    <row r="57" spans="1:4" ht="27.75" customHeight="1" x14ac:dyDescent="0.25">
      <c r="A57" s="16" t="str">
        <f>'Методика оценки'!A262</f>
        <v>К4.15.</v>
      </c>
      <c r="B57" s="16" t="str">
        <f>'Методика оценки'!C262</f>
        <v>Площадь групповой (игровой) комнаты в расчете на одного воспитанника</v>
      </c>
      <c r="C57" s="39">
        <f>'Методика оценки'!D262</f>
        <v>0.06</v>
      </c>
      <c r="D57" s="41">
        <f>(IF(('ИД Свод'!D69/'ИД Свод'!D10)&lt;'Методика оценки'!$H$264,'Методика оценки'!$E$264,IF(('ИД Свод'!D69/'ИД Свод'!D10)&gt;='Методика оценки'!$H$265,'Методика оценки'!$E$265,'Методика оценки'!$E$264)))*$C$57</f>
        <v>6</v>
      </c>
    </row>
    <row r="58" spans="1:4" ht="60" x14ac:dyDescent="0.25">
      <c r="A58" s="16" t="str">
        <f>'Методика оценки'!A266</f>
        <v>К4.16.</v>
      </c>
      <c r="B58" s="16" t="str">
        <f>'Методика оценки'!C266</f>
        <v>Площадь дополнительных помещений для занятий с детьми, предназначенных для поочередного использования всеми или несколькими детскими группами (музыкальный зал, физкультурный зал, бассейн, кабинет логопеда и др.), на одного ребёнка</v>
      </c>
      <c r="C58" s="39">
        <f>'Методика оценки'!D266</f>
        <v>0.03</v>
      </c>
      <c r="D58" s="41">
        <f>IF(('ИД Свод'!D70/'ИД Свод'!D10)&gt;='Методика оценки'!$H$268,'Методика оценки'!$E$268,'Методика оценки'!$E$267)*$C$58</f>
        <v>3</v>
      </c>
    </row>
    <row r="59" spans="1:4" x14ac:dyDescent="0.25">
      <c r="A59" s="16" t="str">
        <f>'Методика оценки'!A269</f>
        <v>К4.17.</v>
      </c>
      <c r="B59" s="16" t="str">
        <f>'Методика оценки'!C269</f>
        <v>Наличие оборудованного физкультурного зала</v>
      </c>
      <c r="C59" s="39">
        <f>'Методика оценки'!D269</f>
        <v>0.04</v>
      </c>
      <c r="D59" s="41">
        <f>(IF('ИД Свод'!D71='Методика оценки'!$H$270,'Методика оценки'!E270,IF('ИД Свод'!D71='Методика оценки'!$H$271,'Методика оценки'!$E$271,'Методика оценки'!$E$270)))*$C$59</f>
        <v>0</v>
      </c>
    </row>
    <row r="60" spans="1:4" x14ac:dyDescent="0.25">
      <c r="A60" s="16" t="str">
        <f>'Методика оценки'!A272</f>
        <v>К4.18.</v>
      </c>
      <c r="B60" s="16" t="str">
        <f>'Методика оценки'!C272</f>
        <v>Наличие оборудованного музыкального зала</v>
      </c>
      <c r="C60" s="39">
        <f>'Методика оценки'!D272</f>
        <v>0.04</v>
      </c>
      <c r="D60" s="41">
        <f>(IF('ИД Свод'!D72='Методика оценки'!$H$273,'Методика оценки'!$E$273,IF('ИД Свод'!D72='Методика оценки'!$H$274,'Методика оценки'!$E$274,'Методика оценки'!$E$273)))*$C$60</f>
        <v>0</v>
      </c>
    </row>
    <row r="61" spans="1:4" ht="19.5" customHeight="1" x14ac:dyDescent="0.25">
      <c r="A61" s="16" t="str">
        <f>'Методика оценки'!A275</f>
        <v>К4.19.</v>
      </c>
      <c r="B61" s="16" t="str">
        <f>'Методика оценки'!C275</f>
        <v>Наличие оборудованного крытого бассейна</v>
      </c>
      <c r="C61" s="39">
        <f>'Методика оценки'!D275</f>
        <v>0.03</v>
      </c>
      <c r="D61" s="41">
        <f>(IF('ИД Свод'!D73='Методика оценки'!$H$276,'Методика оценки'!$E$276,IF('ИД Свод'!D73='Методика оценки'!$H$277,'Методика оценки'!$E$277,'Методика оценки'!$E$276)))*$C$61</f>
        <v>0</v>
      </c>
    </row>
    <row r="62" spans="1:4" x14ac:dyDescent="0.25">
      <c r="A62" s="16" t="str">
        <f>'Методика оценки'!A278</f>
        <v>К4.20.</v>
      </c>
      <c r="B62" s="16" t="str">
        <f>'Методика оценки'!C278</f>
        <v>Доля детей, пользующихся услугами бассейна</v>
      </c>
      <c r="C62" s="39">
        <f>'Методика оценки'!D278</f>
        <v>0.03</v>
      </c>
      <c r="D62" s="41">
        <f>(IF((('ИД Свод'!D74/'ИД Свод'!D10)*100)&lt;='Методика оценки'!$J$280,'Методика оценки'!$E$280,IF('Методика оценки'!$H$281&lt;=(('ИД Свод'!D74/'ИД Свод'!D10)*100)&lt;='Методика оценки'!$J$281,'Методика оценки'!$E$281,IF((('ИД Свод'!D74/'ИД Свод'!D10)*100)&gt;='Методика оценки'!$H$282,'Методика оценки'!$E$282,'Методика оценки'!$E$281))))*$C$62</f>
        <v>0</v>
      </c>
    </row>
    <row r="63" spans="1:4" x14ac:dyDescent="0.25">
      <c r="A63" s="16" t="str">
        <f>'Методика оценки'!A283</f>
        <v>К4.21.</v>
      </c>
      <c r="B63" s="16" t="str">
        <f>'Методика оценки'!C283</f>
        <v>Наличие оборудованного медицинского кабинета</v>
      </c>
      <c r="C63" s="39">
        <f>'Методика оценки'!D283</f>
        <v>0.03</v>
      </c>
      <c r="D63" s="41">
        <f>(IF('ИД Свод'!D75='Методика оценки'!$H$284,'Методика оценки'!$E$284,IF('ИД Свод'!D75='Методика оценки'!$H$285,'Методика оценки'!$E$285,'Методика оценки'!$E$284)))*$C$63</f>
        <v>3</v>
      </c>
    </row>
    <row r="64" spans="1:4" x14ac:dyDescent="0.25">
      <c r="A64" s="16" t="str">
        <f>'Методика оценки'!A286</f>
        <v>К4.22.</v>
      </c>
      <c r="B64" s="16" t="str">
        <f>'Методика оценки'!C286</f>
        <v>Наличие оборудованного процедурного кабинета</v>
      </c>
      <c r="C64" s="39">
        <f>'Методика оценки'!D286</f>
        <v>0.03</v>
      </c>
      <c r="D64" s="41">
        <f>(IF('ИД Свод'!D76='Методика оценки'!$H$287,'Методика оценки'!$E$287,IF('ИД Свод'!D76='Методика оценки'!$H$288,'Методика оценки'!$E$288,'Методика оценки'!$E$287)))*$C$64</f>
        <v>3</v>
      </c>
    </row>
    <row r="65" spans="1:4" ht="18.75" customHeight="1" x14ac:dyDescent="0.25">
      <c r="A65" s="16" t="str">
        <f>'Методика оценки'!A289</f>
        <v>К4.23.</v>
      </c>
      <c r="B65" s="16" t="str">
        <f>'Методика оценки'!C289</f>
        <v>Наличие оборудованного изолятора</v>
      </c>
      <c r="C65" s="39">
        <f>'Методика оценки'!D289</f>
        <v>0.03</v>
      </c>
      <c r="D65" s="41">
        <f>(IF('ИД Свод'!D77='Методика оценки'!$H$290,'Методика оценки'!$E$290,IF('ИД Свод'!D77='Методика оценки'!$H$291,'Методика оценки'!$E$291,'Методика оценки'!$E$290)))*$C$65</f>
        <v>0</v>
      </c>
    </row>
    <row r="66" spans="1:4" x14ac:dyDescent="0.25">
      <c r="A66" s="16" t="str">
        <f>'Методика оценки'!A292</f>
        <v>К4.24.</v>
      </c>
      <c r="B66" s="16" t="str">
        <f>'Методика оценки'!C292</f>
        <v>Наличие специального оборудованного кабинета педагога-психолога</v>
      </c>
      <c r="C66" s="39">
        <f>'Методика оценки'!D292</f>
        <v>0.03</v>
      </c>
      <c r="D66" s="40">
        <f>(IF('ИД Свод'!D78='Методика оценки'!$H$293,'Методика оценки'!$E$293,IF('ИД Свод'!D78='Методика оценки'!$H$294,'Методика оценки'!$E$294,'Методика оценки'!$E$293)))*$C$66</f>
        <v>0</v>
      </c>
    </row>
    <row r="67" spans="1:4" x14ac:dyDescent="0.25">
      <c r="A67" s="16" t="str">
        <f>'Методика оценки'!A295</f>
        <v>К4.25.</v>
      </c>
      <c r="B67" s="16" t="str">
        <f>'Методика оценки'!C295</f>
        <v>Наличие специального оборудованного кабинета учителя-логопеда</v>
      </c>
      <c r="C67" s="39">
        <f>'Методика оценки'!D295</f>
        <v>0.03</v>
      </c>
      <c r="D67" s="40">
        <f>(IF('ИД Свод'!D79='Методика оценки'!$H$296,'Методика оценки'!$E$296,IF('ИД Свод'!D79='Методика оценки'!$H$297,'Методика оценки'!$E$297,'Методика оценки'!$E$296)))*$C$67</f>
        <v>0</v>
      </c>
    </row>
    <row r="68" spans="1:4" ht="30" x14ac:dyDescent="0.25">
      <c r="A68" s="16" t="str">
        <f>'Методика оценки'!A302</f>
        <v>К4.26.</v>
      </c>
      <c r="B68" s="16" t="str">
        <f>'Методика оценки'!C302</f>
        <v>Оценка обеспеченности ДОО игрушками, указанная в Акте проверки готовности ДОО к 2014-2015 учебному году</v>
      </c>
      <c r="C68" s="39">
        <f>'Методика оценки'!D302</f>
        <v>0.06</v>
      </c>
      <c r="D68" s="40">
        <f>(IF('ИД Свод'!D80='Методика оценки'!$H$303,'Методика оценки'!$E$303,IF('ИД Свод'!D80='Методика оценки'!$H$304,'Методика оценки'!$E$304,IF('ИД Свод'!D80='Методика оценки'!$H$305,'Методика оценки'!$E$305,IF('ИД Свод'!D80='Методика оценки'!$H$306,'Методика оценки'!$E$306,'Методика оценки'!$C$305)))))*$C$68</f>
        <v>3</v>
      </c>
    </row>
    <row r="69" spans="1:4" ht="45" x14ac:dyDescent="0.25">
      <c r="A69" s="16" t="str">
        <f>'Методика оценки'!A307</f>
        <v>К4.27.</v>
      </c>
      <c r="B69" s="16" t="str">
        <f>'Методика оценки'!C307</f>
        <v>Оценка обеспеченности ДОО образовательными пособиями и их соответствия требованиям образовательных программ, указанная в Акте проверки готовности ДОО к 2014-2015 учебному году</v>
      </c>
      <c r="C69" s="39">
        <f>'Методика оценки'!D307</f>
        <v>0.06</v>
      </c>
      <c r="D69" s="40">
        <f>(IF('ИД Свод'!D81='Методика оценки'!$H$308,'Методика оценки'!$E$308,IF('ИД Свод'!D81='Методика оценки'!$H$309,'Методика оценки'!$E$309,IF('ИД Свод'!D81='Методика оценки'!$H$310,'Методика оценки'!$E$310,IF('ИД Свод'!D81='Методика оценки'!$H$311,'Методика оценки'!$E$311,'Методика оценки'!$C$310)))))*$C$69</f>
        <v>3</v>
      </c>
    </row>
    <row r="70" spans="1:4" ht="30" x14ac:dyDescent="0.25">
      <c r="A70" s="16" t="str">
        <f>'Методика оценки'!A312</f>
        <v>К4.28.</v>
      </c>
      <c r="B70" s="16" t="str">
        <f>'Методика оценки'!C312</f>
        <v>Оценка состояния пищеблока, указанная в Акте проверки готовности ДОО к 2014-2015 учебному году</v>
      </c>
      <c r="C70" s="39">
        <f>'Методика оценки'!D312</f>
        <v>0.06</v>
      </c>
      <c r="D70" s="40">
        <f>(IF('ИД Свод'!D82='Методика оценки'!$H$313,'Методика оценки'!$E$313,IF('ИД Свод'!D82='Методика оценки'!$H$314,'Методика оценки'!$E$314,IF('ИД Свод'!D82='Методика оценки'!$H$315,'Методика оценки'!$E$315,IF('ИД Свод'!D82='Методика оценки'!$H$316,'Методика оценки'!$E$316,'Методика оценки'!$C$315)))))*$C$70</f>
        <v>3</v>
      </c>
    </row>
    <row r="71" spans="1:4" x14ac:dyDescent="0.25">
      <c r="A71" s="17" t="str">
        <f>'Методика оценки'!A317</f>
        <v>К5</v>
      </c>
      <c r="B71" s="17" t="str">
        <f>'Методика оценки'!B317</f>
        <v>Группа критериев 5. Обеспеченность финансовыми ресурсами</v>
      </c>
      <c r="C71" s="37">
        <f>'Методика оценки'!D317</f>
        <v>0.05</v>
      </c>
      <c r="D71" s="38">
        <f>SUM(D72:D75)*$C$71</f>
        <v>2.5</v>
      </c>
    </row>
    <row r="72" spans="1:4" ht="45" x14ac:dyDescent="0.25">
      <c r="A72" s="16" t="str">
        <f>'Методика оценки'!A318</f>
        <v>К5.1.</v>
      </c>
      <c r="B72" s="16" t="str">
        <f>'Методика оценки'!C318</f>
        <v>Отношение среднемесячной заработной платы педагогических работников ДОО к среднемесячной заработной плате в сфере дошкольного образования в субъекте РФ (по государственным и муниципальным ДОО)</v>
      </c>
      <c r="C72" s="39">
        <f>'Методика оценки'!D318</f>
        <v>0.25</v>
      </c>
      <c r="D72" s="40">
        <f>(IF(('ИД Свод'!D83/'ИД Свод'!D84)&lt;'Методика оценки'!$H$320,'Методика оценки'!$E$320,IF(('ИД Свод'!D83/'ИД Свод'!D84)&gt;='Методика оценки'!$H$321,'Методика оценки'!$E$321,'Методика оценки'!$E$320)))*$C$72</f>
        <v>0</v>
      </c>
    </row>
    <row r="73" spans="1:4" ht="30" x14ac:dyDescent="0.25">
      <c r="A73" s="16" t="str">
        <f>'Методика оценки'!A322</f>
        <v>К5.2.</v>
      </c>
      <c r="B73" s="16" t="str">
        <f>'Методика оценки'!C322</f>
        <v>Отношение среднего размера родительской платы за услуги ДОО к среднему размеру родительской платы за услуги ДОО в Чеченской Республике</v>
      </c>
      <c r="C73" s="39">
        <f>'Методика оценки'!D322</f>
        <v>0.25</v>
      </c>
      <c r="D73" s="40">
        <f>(IF(('ИД Свод'!D85/'ИД Свод'!D86)&lt;'Методика оценки'!$H$324,'Методика оценки'!$E$324,IF(('ИД Свод'!D85/'ИД Свод'!D86)&gt;='Методика оценки'!$H$325,'Методика оценки'!$E$325,'Методика оценки'!$E$324)))*$C$73</f>
        <v>25</v>
      </c>
    </row>
    <row r="74" spans="1:4" x14ac:dyDescent="0.25">
      <c r="A74" s="16" t="str">
        <f>'Методика оценки'!A326</f>
        <v>К5.3.</v>
      </c>
      <c r="B74" s="16" t="str">
        <f>'Методика оценки'!C326</f>
        <v>Средние расходы на обеспечение образовательного процесса на 1 воспитанника</v>
      </c>
      <c r="C74" s="39">
        <f>'Методика оценки'!D326</f>
        <v>0.25</v>
      </c>
      <c r="D74" s="41">
        <f>IF(('ИД Свод'!D87/'ИД Свод'!D10)&lt;='Методика оценки'!$J$327,'Методика оценки'!$E$327,IF('Методика оценки'!$H$328&lt;=('ИД Свод'!D87/'ИД Свод'!D10)&lt;='Методика оценки'!$J$328,'Методика оценки'!$E$328,IF(('ИД Свод'!D87/'ИД Свод'!D10)&gt;='Методика оценки'!$H$329,'Методика оценки'!$E$329,'Методика оценки'!$E$328)))*$C$74</f>
        <v>25</v>
      </c>
    </row>
    <row r="75" spans="1:4" x14ac:dyDescent="0.25">
      <c r="A75" s="19" t="str">
        <f>'Методика оценки'!A330</f>
        <v>К5.4.</v>
      </c>
      <c r="B75" s="19" t="str">
        <f>'Методика оценки'!C330</f>
        <v>Объем платных услуг на 1 воспитанника</v>
      </c>
      <c r="C75" s="39">
        <f>'Методика оценки'!D330</f>
        <v>0.25</v>
      </c>
      <c r="D75" s="41">
        <f>IF(('ИД Свод'!D88/'ИД Свод'!D10)&lt;='Методика оценки'!$J$331,'Методика оценки'!$E$331,IF('Методика оценки'!$H$332&lt;=('ИД Свод'!D88/'ИД Свод'!D10)&lt;='Методика оценки'!$J$332,'Методика оценки'!$E$332,IF(('ИД Свод'!D88/'ИД Свод'!D10)&gt;='Методика оценки'!$H$333,'Методика оценки'!$E$333,'Методика оценки'!$E$332)))*$C$75</f>
        <v>0</v>
      </c>
    </row>
    <row r="76" spans="1:4" x14ac:dyDescent="0.25">
      <c r="A76" s="17" t="str">
        <f>'Методика оценки'!A336</f>
        <v>К6</v>
      </c>
      <c r="B76" s="17" t="str">
        <f>'Методика оценки'!B336</f>
        <v>Группа критериев 6. Качество информирования</v>
      </c>
      <c r="C76" s="37">
        <f>'Методика оценки'!D336</f>
        <v>0.1</v>
      </c>
      <c r="D76" s="38">
        <f>(SUM(D77:D78)+SUM(D84:D85)+SUM(D88:D90)+SUM(D94:D97))*$C$76</f>
        <v>3.8330000000000002</v>
      </c>
    </row>
    <row r="77" spans="1:4" x14ac:dyDescent="0.25">
      <c r="A77" s="19" t="str">
        <f>'Методика оценки'!A337</f>
        <v>К6.1.</v>
      </c>
      <c r="B77" s="16" t="str">
        <f>'Методика оценки'!C337</f>
        <v>Наличие функционирующего официального сайта ДОО в сети Интернет</v>
      </c>
      <c r="C77" s="39">
        <f>'Методика оценки'!D337</f>
        <v>0.05</v>
      </c>
      <c r="D77" s="40">
        <f>(IF('ИД Свод'!D89='Методика оценки'!$H$338,'Методика оценки'!$E$338,IF('ИД Свод'!D89='Методика оценки'!$H$339,'Методика оценки'!$E$339,'Методика оценки'!$E$338)))*$C$77</f>
        <v>5</v>
      </c>
    </row>
    <row r="78" spans="1:4" x14ac:dyDescent="0.25">
      <c r="A78" s="19" t="str">
        <f>'Методика оценки'!A340</f>
        <v>К6.2.</v>
      </c>
      <c r="B78" s="16" t="str">
        <f>'Методика оценки'!C340</f>
        <v>Наличие на официальном сайте ДОО учредительной и контактной информации</v>
      </c>
      <c r="C78" s="39">
        <f>'Методика оценки'!D340</f>
        <v>0.05</v>
      </c>
      <c r="D78" s="40">
        <f>SUM(D79:D83)*$C$78</f>
        <v>5</v>
      </c>
    </row>
    <row r="79" spans="1:4" x14ac:dyDescent="0.25">
      <c r="A79" s="20" t="str">
        <f>'Методика оценки'!A341</f>
        <v>К6.2.1.</v>
      </c>
      <c r="B79" s="21" t="str">
        <f>'Методика оценки'!K341</f>
        <v>о дате создания ДОО</v>
      </c>
      <c r="C79" s="42"/>
      <c r="D79" s="43">
        <f>IF('ИД Свод'!D91='Методика оценки'!$H$342,'Методика оценки'!$E$342,IF('ИД Свод'!D91='Методика оценки'!$H$343,'Методика оценки'!$E$343,'Методика оценки'!$E$342))</f>
        <v>20</v>
      </c>
    </row>
    <row r="80" spans="1:4" x14ac:dyDescent="0.25">
      <c r="A80" s="20" t="str">
        <f>'Методика оценки'!A344</f>
        <v>К6.2.2.</v>
      </c>
      <c r="B80" s="21" t="str">
        <f>'Методика оценки'!K344</f>
        <v>об учредителях ДОО</v>
      </c>
      <c r="C80" s="42"/>
      <c r="D80" s="43">
        <f>IF('ИД Свод'!D92='Методика оценки'!$H$345,'Методика оценки'!$E$345,IF('ИД Свод'!D92='Методика оценки'!$H$346,'Методика оценки'!$E$346,'Методика оценки'!$E$345))</f>
        <v>20</v>
      </c>
    </row>
    <row r="81" spans="1:4" x14ac:dyDescent="0.25">
      <c r="A81" s="20" t="str">
        <f>'Методика оценки'!A347</f>
        <v>К6.2.3.</v>
      </c>
      <c r="B81" s="21" t="str">
        <f>'Методика оценки'!K347</f>
        <v>о месте нахождения ДОО</v>
      </c>
      <c r="C81" s="42"/>
      <c r="D81" s="43">
        <f>IF('ИД Свод'!D93='Методика оценки'!$H$348,'Методика оценки'!$E$348,IF('ИД Свод'!D93='Методика оценки'!$H$349,'Методика оценки'!$E$349,'Методика оценки'!$E$348))</f>
        <v>20</v>
      </c>
    </row>
    <row r="82" spans="1:4" x14ac:dyDescent="0.25">
      <c r="A82" s="20" t="str">
        <f>'Методика оценки'!A350</f>
        <v>К6.2.4.</v>
      </c>
      <c r="B82" s="21" t="str">
        <f>'Методика оценки'!K350</f>
        <v>о графике работы ДОО</v>
      </c>
      <c r="C82" s="42"/>
      <c r="D82" s="43">
        <f>IF('ИД Свод'!D94='Методика оценки'!$H$351,'Методика оценки'!$E$351,IF('ИД Свод'!D94='Методика оценки'!$H$352,'Методика оценки'!$E$352,'Методика оценки'!$E$351))</f>
        <v>20</v>
      </c>
    </row>
    <row r="83" spans="1:4" x14ac:dyDescent="0.25">
      <c r="A83" s="20" t="str">
        <f>'Методика оценки'!A353</f>
        <v>К6.2.5.</v>
      </c>
      <c r="B83" s="21" t="str">
        <f>'Методика оценки'!K353</f>
        <v>контактной информации ДОО (телефона, электронной почты)</v>
      </c>
      <c r="C83" s="42"/>
      <c r="D83" s="43">
        <f>IF('ИД Свод'!D95='Методика оценки'!$H$354,'Методика оценки'!$E$354,IF('ИД Свод'!D95='Методика оценки'!$H4355,'Методика оценки'!$E$354,'Методика оценки'!$E$355))</f>
        <v>20</v>
      </c>
    </row>
    <row r="84" spans="1:4" x14ac:dyDescent="0.25">
      <c r="A84" s="19" t="str">
        <f>'Методика оценки'!A356</f>
        <v>К6.3.</v>
      </c>
      <c r="B84" s="16" t="str">
        <f>'Методика оценки'!C356</f>
        <v>Наличие  на официальном сайте ДОО сведений о педагогических работниках</v>
      </c>
      <c r="C84" s="39">
        <f>'Методика оценки'!D356</f>
        <v>0.1</v>
      </c>
      <c r="D84" s="40">
        <f>(IF('ИД Свод'!D96='Методика оценки'!$H$357,'Методика оценки'!$E$357,IF('ИД Свод'!D96='Методика оценки'!$H$358,'Методика оценки'!$E$358,'Методика оценки'!$E$357)))*$C$84</f>
        <v>10</v>
      </c>
    </row>
    <row r="85" spans="1:4" x14ac:dyDescent="0.25">
      <c r="A85" s="19" t="str">
        <f>'Методика оценки'!A359</f>
        <v>К6.4.</v>
      </c>
      <c r="B85" s="16" t="str">
        <f>'Методика оценки'!C359</f>
        <v>Наличие на официальном сайте ДОО информации о системе управления ДОО</v>
      </c>
      <c r="C85" s="39">
        <f>'Методика оценки'!D359</f>
        <v>0.1</v>
      </c>
      <c r="D85" s="40">
        <f>SUM(D86:D87)*$C$85</f>
        <v>0</v>
      </c>
    </row>
    <row r="86" spans="1:4" x14ac:dyDescent="0.25">
      <c r="A86" s="20" t="str">
        <f>'Методика оценки'!A360</f>
        <v>К6.4.1.</v>
      </c>
      <c r="B86" s="21" t="str">
        <f>'Методика оценки'!K360</f>
        <v>об органах управления</v>
      </c>
      <c r="C86" s="42"/>
      <c r="D86" s="43">
        <f>IF('ИД Свод'!D98='Методика оценки'!$H$361,'Методика оценки'!$E$361,IF('ИД Свод'!D98='Методика оценки'!$H$362,'Методика оценки'!$E$362,'Методика оценки'!$E$361))</f>
        <v>0</v>
      </c>
    </row>
    <row r="87" spans="1:4" x14ac:dyDescent="0.25">
      <c r="A87" s="20" t="str">
        <f>'Методика оценки'!A363</f>
        <v>К6.4.2.</v>
      </c>
      <c r="B87" s="21" t="str">
        <f>'Методика оценки'!K363</f>
        <v>о руководителях органов управления</v>
      </c>
      <c r="C87" s="42"/>
      <c r="D87" s="43">
        <f>IF('ИД Свод'!D99='Методика оценки'!$H$364,'Методика оценки'!$E$364,IF('ИД Свод'!D99='Методика оценки'!$H$365,'Методика оценки'!$E$365,'Методика оценки'!$E$364))</f>
        <v>0</v>
      </c>
    </row>
    <row r="88" spans="1:4" x14ac:dyDescent="0.25">
      <c r="A88" s="19" t="str">
        <f>'Методика оценки'!A366</f>
        <v>К6.5.</v>
      </c>
      <c r="B88" s="16" t="str">
        <f>'Методика оценки'!C366</f>
        <v>Наличие на официальном сайте отчета о результатах самообследования ДОО</v>
      </c>
      <c r="C88" s="39">
        <f>'Методика оценки'!D366</f>
        <v>0.1</v>
      </c>
      <c r="D88" s="40">
        <f>(IF('ИД Свод'!D100='Методика оценки'!$H$367,'Методика оценки'!$E4367,IF('ИД Свод'!D100='Методика оценки'!$H$368,'Методика оценки'!$E$368,'Методика оценки'!$E$367)))*$C$88</f>
        <v>0</v>
      </c>
    </row>
    <row r="89" spans="1:4" ht="30" x14ac:dyDescent="0.25">
      <c r="A89" s="19" t="str">
        <f>'Методика оценки'!A369</f>
        <v>К6.6.</v>
      </c>
      <c r="B89" s="16" t="str">
        <f>'Методика оценки'!C369</f>
        <v>Наличие на официальном сайте информации о материально-техническом обеспечении образовательной деятельности в ДОО.</v>
      </c>
      <c r="C89" s="39">
        <f>'Методика оценки'!D369</f>
        <v>0.1</v>
      </c>
      <c r="D89" s="40">
        <f>(IF('ИД Свод'!D101='Методика оценки'!$H$370,'Методика оценки'!$E$370,IF('ИД Свод'!D101='Методика оценки'!$H$371,'Методика оценки'!$E$371,'Методика оценки'!$E4370)))*$C$89</f>
        <v>0</v>
      </c>
    </row>
    <row r="90" spans="1:4" ht="30" x14ac:dyDescent="0.25">
      <c r="A90" s="19" t="str">
        <f>'Методика оценки'!A372</f>
        <v>К6.7.</v>
      </c>
      <c r="B90" s="16" t="str">
        <f>'Методика оценки'!C372</f>
        <v>Наличие на официальном сайте ДОО данных об образовательной программе и методических материалах.</v>
      </c>
      <c r="C90" s="39">
        <f>'Методика оценки'!D372</f>
        <v>0.1</v>
      </c>
      <c r="D90" s="40">
        <f>SUM(D91:D93)*$C$90</f>
        <v>3.33</v>
      </c>
    </row>
    <row r="91" spans="1:4" x14ac:dyDescent="0.25">
      <c r="A91" s="20" t="str">
        <f>'Методика оценки'!A373</f>
        <v>К6.7.1.</v>
      </c>
      <c r="B91" s="21" t="str">
        <f>'Методика оценки'!K373</f>
        <v>образовательную программу ДОО</v>
      </c>
      <c r="C91" s="42"/>
      <c r="D91" s="43">
        <f>IF('ИД Свод'!D103='Методика оценки'!$H$374,'Методика оценки'!$E$374,IF('ИД Свод'!D103='Методика оценки'!$H$375,'Методика оценки'!$E$375,'Методика оценки'!$E$374))</f>
        <v>33.299999999999997</v>
      </c>
    </row>
    <row r="92" spans="1:4" x14ac:dyDescent="0.25">
      <c r="A92" s="20" t="str">
        <f>'Методика оценки'!A376</f>
        <v>К6.7.2.</v>
      </c>
      <c r="B92" s="21" t="str">
        <f>'Методика оценки'!K376</f>
        <v>календарный учебный график ДОО</v>
      </c>
      <c r="C92" s="42"/>
      <c r="D92" s="43">
        <f>IF('ИД Свод'!D104='Методика оценки'!$H$377,'Методика оценки'!$E$377,IF('ИД Свод'!D104='Методика оценки'!$H$378,'Методика оценки'!$E$378,'Методика оценки'!$E$377))</f>
        <v>0</v>
      </c>
    </row>
    <row r="93" spans="1:4" x14ac:dyDescent="0.25">
      <c r="A93" s="20" t="str">
        <f>'Методика оценки'!A379</f>
        <v>К6.7.3.</v>
      </c>
      <c r="B93" s="21" t="str">
        <f>'Методика оценки'!K379</f>
        <v>методические материалы ДОО</v>
      </c>
      <c r="C93" s="42"/>
      <c r="D93" s="43">
        <f>IF('ИД Свод'!D105='Методика оценки'!$H$380,'Методика оценки'!$E$380,IF('ИД Свод'!D105='Методика оценки'!$H$381,'Методика оценки'!$E$381,'Методика оценки'!$E$380))</f>
        <v>0</v>
      </c>
    </row>
    <row r="94" spans="1:4" ht="30" x14ac:dyDescent="0.25">
      <c r="A94" s="19" t="str">
        <f>'Методика оценки'!A382</f>
        <v>К6.8.</v>
      </c>
      <c r="B94" s="16" t="str">
        <f>'Методика оценки'!C382</f>
        <v>Наличие на официальном сайте информации о предписаниях надзорных органов, отчетов об исполнении таких предписаний.</v>
      </c>
      <c r="C94" s="39">
        <f>'Методика оценки'!D382</f>
        <v>0.1</v>
      </c>
      <c r="D94" s="40">
        <f>(IF('ИД Свод'!D106='Методика оценки'!$H$383,'Методика оценки'!$E$383,IF('ИД Свод'!D106='Методика оценки'!$H$384,'Методика оценки'!$E$384,'Методика оценки'!$E$383)))*$C$94</f>
        <v>0</v>
      </c>
    </row>
    <row r="95" spans="1:4" ht="30" x14ac:dyDescent="0.25">
      <c r="A95" s="19" t="str">
        <f>'Методика оценки'!A385</f>
        <v>К6.9.</v>
      </c>
      <c r="B95" s="16" t="str">
        <f>'Методика оценки'!C385</f>
        <v>Наличие на официальном сайте ДОО электронной формы обратной связи (для отправки жалоб, предложений и пр.)</v>
      </c>
      <c r="C95" s="39">
        <f>'Методика оценки'!D385</f>
        <v>0.1</v>
      </c>
      <c r="D95" s="40">
        <f>(IF('ИД Свод'!D107='Методика оценки'!$H$386,'Методика оценки'!$E$386,IF('ИД Свод'!D107='Методика оценки'!$H$387,'Методика оценки'!$E$387,'Методика оценки'!$E$386)))*$C$95</f>
        <v>10</v>
      </c>
    </row>
    <row r="96" spans="1:4" x14ac:dyDescent="0.25">
      <c r="A96" s="19" t="str">
        <f>'Методика оценки'!A388</f>
        <v>К6.10.</v>
      </c>
      <c r="B96" s="16" t="str">
        <f>'Методика оценки'!C388</f>
        <v xml:space="preserve">Наличие в открытом доступе ежегодного публичного доклада ДОО </v>
      </c>
      <c r="C96" s="39">
        <f>'Методика оценки'!D388</f>
        <v>0.1</v>
      </c>
      <c r="D96" s="40">
        <f>(IF('ИД Свод'!D108='Методика оценки'!$H$389,'Методика оценки'!$E$389,IF('ИД Свод'!D108='Методика оценки'!$H$390,'Методика оценки'!$E$390,'Методика оценки'!$E$389)))*$C$96</f>
        <v>0</v>
      </c>
    </row>
    <row r="97" spans="1:4" x14ac:dyDescent="0.25">
      <c r="A97" s="19" t="str">
        <f>'Методика оценки'!A391</f>
        <v>К6.11.</v>
      </c>
      <c r="B97" s="16" t="str">
        <f>'Методика оценки'!C391</f>
        <v>Количество дополнительных форм информирования родителей</v>
      </c>
      <c r="C97" s="39">
        <f>'Методика оценки'!D391</f>
        <v>0.1</v>
      </c>
      <c r="D97" s="40">
        <f>(IF('ИД Свод'!D109&lt;='Методика оценки'!$J$392,'Методика оценки'!$E$392,IF('Методика оценки'!$H$393&lt;='ИД Свод'!D109&lt;='Методика оценки'!$J$393,'Методика оценки'!$E$393,IF('ИД Свод'!D109&gt;='Методика оценки'!$H$394,'Методика оценки'!$E$394,'Методика оценки'!$E$393))))*$C$97</f>
        <v>5</v>
      </c>
    </row>
    <row r="98" spans="1:4" x14ac:dyDescent="0.25">
      <c r="A98" s="17" t="str">
        <f>'Методика оценки'!A400</f>
        <v>К7</v>
      </c>
      <c r="B98" s="17" t="str">
        <f>'Методика оценки'!B400</f>
        <v>Группа критериев 7. Качество управления учреждением</v>
      </c>
      <c r="C98" s="37">
        <f>'Методика оценки'!D400</f>
        <v>0.1</v>
      </c>
      <c r="D98" s="38">
        <f>SUM(D99:D110)*$C$98</f>
        <v>6</v>
      </c>
    </row>
    <row r="99" spans="1:4" ht="30" x14ac:dyDescent="0.25">
      <c r="A99" s="19" t="str">
        <f>'Методика оценки'!A401</f>
        <v>К7.1.</v>
      </c>
      <c r="B99" s="16" t="str">
        <f>'Методика оценки'!C401</f>
        <v>Наличие функционирующего в ДОО коллегиального органа управления с участием общественности</v>
      </c>
      <c r="C99" s="39">
        <f>'Методика оценки'!D401</f>
        <v>0.1</v>
      </c>
      <c r="D99" s="40">
        <f>(IF('ИД Свод'!D110='Методика оценки'!$H$402,'Методика оценки'!$E$402,IF('ИД Свод'!D110='Методика оценки'!$H$403,'Методика оценки'!$E$403,'Методика оценки'!$E$402)))*$C$99</f>
        <v>0</v>
      </c>
    </row>
    <row r="100" spans="1:4" x14ac:dyDescent="0.25">
      <c r="A100" s="19" t="str">
        <f>'Методика оценки'!A404</f>
        <v>К7.2.</v>
      </c>
      <c r="B100" s="16" t="str">
        <f>'Методика оценки'!C404</f>
        <v>Наличие системы самообследования ДОО</v>
      </c>
      <c r="C100" s="39">
        <f>'Методика оценки'!D404</f>
        <v>0.1</v>
      </c>
      <c r="D100" s="40">
        <f>(IF('ИД Свод'!D111='Методика оценки'!$H$405,'Методика оценки'!$E$405,IF('ИД Свод'!D111='Методика оценки'!$H$406,'Методика оценки'!$E$406,'Методика оценки'!$E$405)))*$C$100</f>
        <v>0</v>
      </c>
    </row>
    <row r="101" spans="1:4" x14ac:dyDescent="0.25">
      <c r="A101" s="19" t="str">
        <f>'Методика оценки'!A407</f>
        <v>К7.3.</v>
      </c>
      <c r="B101" s="16" t="str">
        <f>'Методика оценки'!C407</f>
        <v>Наличие долгосрочной программы развития ДОО (от 3 до 5 лет)</v>
      </c>
      <c r="C101" s="39">
        <f>'Методика оценки'!D407</f>
        <v>0.05</v>
      </c>
      <c r="D101" s="40">
        <f>(IF('ИД Свод'!D112='Методика оценки'!$H$408,'Методика оценки'!$E$408,IF('ИД Свод'!D112='Методика оценки'!$H$409,'Методика оценки'!$E$409,'Методика оценки'!$E$408)))*$C$101</f>
        <v>0</v>
      </c>
    </row>
    <row r="102" spans="1:4" ht="30" x14ac:dyDescent="0.25">
      <c r="A102" s="19" t="str">
        <f>'Методика оценки'!A410</f>
        <v>К7.4.</v>
      </c>
      <c r="B102" s="16" t="str">
        <f>'Методика оценки'!C410</f>
        <v>Является ли ДОО экспериментальной площадкой федерального, регионального или муниципального уровня</v>
      </c>
      <c r="C102" s="39">
        <f>'Методика оценки'!D410</f>
        <v>0.05</v>
      </c>
      <c r="D102" s="40">
        <f>(IF('ИД Свод'!D113='Методика оценки'!$H$411,'Методика оценки'!$E$411,IF('ИД Свод'!D113='Методика оценки'!$H$412,'Методика оценки'!$E$412,IF('ИД Свод'!D113='Методика оценки'!$H$413,'Методика оценки'!$E$413,'Методика оценки'!$E$414))))*$C$102</f>
        <v>0</v>
      </c>
    </row>
    <row r="103" spans="1:4" ht="30" x14ac:dyDescent="0.25">
      <c r="A103" s="19" t="str">
        <f>'Методика оценки'!A415</f>
        <v>К7.5.</v>
      </c>
      <c r="B103" s="16" t="str">
        <f>'Методика оценки'!C415</f>
        <v>Участие ДОО в конкурсах  федерального, регионального и муниципального уровня</v>
      </c>
      <c r="C103" s="39">
        <f>'Методика оценки'!D415</f>
        <v>0.05</v>
      </c>
      <c r="D103" s="40">
        <f>(IF('ИД Свод'!D114='Методика оценки'!$H$416,'Методика оценки'!$E$416,IF('ИД Свод'!D114='Методика оценки'!$H$417,'Методика оценки'!$E$417,IF('ИД Свод'!D114='Методика оценки'!$H$418,'Методика оценки'!$E$418,'Методика оценки'!$E$419))))*$C$103</f>
        <v>0</v>
      </c>
    </row>
    <row r="104" spans="1:4" ht="30" x14ac:dyDescent="0.25">
      <c r="A104" s="19" t="str">
        <f>'Методика оценки'!A420</f>
        <v>К7.6.</v>
      </c>
      <c r="B104" s="16" t="str">
        <f>'Методика оценки'!C420</f>
        <v>Наличие у ДОО призового места или гранта федерального, регионального или муниципального уровня</v>
      </c>
      <c r="C104" s="39">
        <f>'Методика оценки'!D420</f>
        <v>0.05</v>
      </c>
      <c r="D104" s="40">
        <f>(IF('ИД Свод'!D115='Методика оценки'!$H$421,'Методика оценки'!$E$421,IF('ИД Свод'!D115='Методика оценки'!$H$422,'Методика оценки'!$E$422,IF('ИД Свод'!D115='Методика оценки'!$H$423,'Методика оценки'!$E$423,'Методика оценки'!$E$424))))*$C$104</f>
        <v>0</v>
      </c>
    </row>
    <row r="105" spans="1:4" x14ac:dyDescent="0.25">
      <c r="A105" s="19" t="str">
        <f>'Методика оценки'!A425</f>
        <v>К7.7.</v>
      </c>
      <c r="B105" s="16" t="str">
        <f>'Методика оценки'!C425</f>
        <v>Доля сотрудников ДОО, переведенных на эффективный контракт</v>
      </c>
      <c r="C105" s="39">
        <f>'Методика оценки'!D425</f>
        <v>0.1</v>
      </c>
      <c r="D105" s="40">
        <f>(IF((('ИД Свод'!D116/'ИД Свод'!D117)*100)&lt;='Методика оценки'!$J$427,'Методика оценки'!$E$427,IF('Методика оценки'!$H$428&lt;=(('ИД Свод'!D116/'ИД Свод'!D117)*100)&lt;='Методика оценки'!$J$428,'Методика оценки'!$E$428,IF((('ИД Свод'!D116/'ИД Свод'!D117)*100)&gt;='Методика оценки'!$H$429,'Методика оценки'!$E$429,'Методика оценки'!$E$428))))*$C$105</f>
        <v>10</v>
      </c>
    </row>
    <row r="106" spans="1:4" x14ac:dyDescent="0.25">
      <c r="A106" s="19" t="str">
        <f>'Методика оценки'!A430</f>
        <v>К7.8.</v>
      </c>
      <c r="B106" s="16" t="str">
        <f>'Методика оценки'!C430</f>
        <v>Доля кредиторской задолженности в общей сумме расходов</v>
      </c>
      <c r="C106" s="39">
        <f>'Методика оценки'!D430</f>
        <v>0.1</v>
      </c>
      <c r="D106" s="40">
        <f>(IF((('ИД Свод'!D118/'ИД Свод'!D119)*100)&lt;='Методика оценки'!$J$432,'Методика оценки'!$E$432,IF('Методика оценки'!$H$433&lt;=(('ИД Свод'!D118/'ИД Свод'!D119)*100)&lt;='Методика оценки'!$J$433,'Методика оценки'!$E$433,IF((('ИД Свод'!D118/'ИД Свод'!D119)*100)&gt;='Методика оценки'!$H$434,'Методика оценки'!$E$434,'Методика оценки'!$E$433))))*$C$106</f>
        <v>10</v>
      </c>
    </row>
    <row r="107" spans="1:4" x14ac:dyDescent="0.25">
      <c r="A107" s="19" t="str">
        <f>'Методика оценки'!A435</f>
        <v>К7.9.</v>
      </c>
      <c r="B107" s="16" t="str">
        <f>'Методика оценки'!C435</f>
        <v>Доля просроченной кредиторской задолженности в общей сумме расходов</v>
      </c>
      <c r="C107" s="39">
        <f>'Методика оценки'!D435</f>
        <v>0.1</v>
      </c>
      <c r="D107" s="40">
        <f>(IF((('ИД Свод'!D120/'ИД Свод'!D119)*100)&lt;='Методика оценки'!$J$436,'Методика оценки'!$E$436,IF('Методика оценки'!$H$437&lt;=(('ИД Свод'!D120/'ИД Свод'!D119)*100)&lt;='Методика оценки'!$J$437,'Методика оценки'!$E$437,IF((('ИД Свод'!D120/'ИД Свод'!D119)*100)&gt;='Методика оценки'!$H$438,'Методика оценки'!$E$438,'Методика оценки'!$E$437))))*$C$107</f>
        <v>10</v>
      </c>
    </row>
    <row r="108" spans="1:4" ht="45" x14ac:dyDescent="0.25">
      <c r="A108" s="19" t="str">
        <f>'Методика оценки'!A439</f>
        <v>К7.10.</v>
      </c>
      <c r="B108" s="16" t="str">
        <f>'Методика оценки'!C439</f>
        <v>Доля выполненных на 100% показателей, характеризующих качество и объём предоставления услуги в рамках государственного (муниципального) задания (в общем объёме таких показателей)</v>
      </c>
      <c r="C108" s="39">
        <f>'Методика оценки'!D439</f>
        <v>0.1</v>
      </c>
      <c r="D108" s="40">
        <f>(IF('ИД Свод'!D121='Методика оценки'!$H$441,'Методика оценки'!$E$441,'Методика оценки'!$E$440))*$C$108</f>
        <v>10</v>
      </c>
    </row>
    <row r="109" spans="1:4" x14ac:dyDescent="0.25">
      <c r="A109" s="19" t="str">
        <f>'Методика оценки'!A442</f>
        <v>К7.11.</v>
      </c>
      <c r="B109" s="16" t="str">
        <f>'Методика оценки'!C442</f>
        <v xml:space="preserve">Количество предписаний надзорных органов </v>
      </c>
      <c r="C109" s="39">
        <f>'Методика оценки'!D442</f>
        <v>0.1</v>
      </c>
      <c r="D109" s="40">
        <f>(IF('ИД Свод'!D122&lt;='Методика оценки'!$J$443,'Методика оценки'!$E$443,IF('Методика оценки'!$H$444&lt;='ИД Свод'!D122&lt;='Методика оценки'!$J$444,'Методика оценки'!$E$444,IF('ИД Свод'!D122&gt;='Методика оценки'!$H$445,'Методика оценки'!$E$445,'Методика оценки'!$E$444))))*$C$109</f>
        <v>10</v>
      </c>
    </row>
    <row r="110" spans="1:4" ht="30" x14ac:dyDescent="0.25">
      <c r="A110" s="19" t="str">
        <f>'Методика оценки'!A446</f>
        <v>К7.12.</v>
      </c>
      <c r="B110" s="16" t="str">
        <f>'Методика оценки'!C446</f>
        <v xml:space="preserve">Количество зарегистрированных  жалоб на деятельность ДОО со стороны родителей воспитанников </v>
      </c>
      <c r="C110" s="39">
        <f>'Методика оценки'!D446</f>
        <v>0.1</v>
      </c>
      <c r="D110" s="40">
        <f>(IF('ИД Свод'!D123&lt;='Методика оценки'!$J$447,'Методика оценки'!$E$447,IF('Методика оценки'!$H$448&lt;='ИД Свод'!D123&lt;='Методика оценки'!$J$448,'Методика оценки'!$E$448,IF('ИД Свод'!D123&gt;='Методика оценки'!$H$449,'Методика оценки'!$E$449,'Методика оценки'!$E$448))))*$C$110</f>
        <v>10</v>
      </c>
    </row>
  </sheetData>
  <sheetProtection password="CF7A" sheet="1" objects="1" scenarios="1"/>
  <autoFilter ref="A4:D4"/>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ИД Свод</vt:lpstr>
      <vt:lpstr>Общий рейтинг</vt:lpstr>
      <vt:lpstr>Методика оценки</vt:lpstr>
      <vt:lpstr>Рейтинг Свод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2015-03-20T17:29:25Z</dcterms:modified>
</cp:coreProperties>
</file>